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mc:AlternateContent xmlns:mc="http://schemas.openxmlformats.org/markup-compatibility/2006">
    <mc:Choice Requires="x15">
      <x15ac:absPath xmlns:x15ac="http://schemas.microsoft.com/office/spreadsheetml/2010/11/ac" url="C:\Users\Merlien\Documents\HortusEbbinge\HortusEnergiek\Diverse documenten\"/>
    </mc:Choice>
  </mc:AlternateContent>
  <xr:revisionPtr revIDLastSave="0" documentId="8_{1A429418-295D-46EF-B34A-A1CD4AA7E4C6}" xr6:coauthVersionLast="45" xr6:coauthVersionMax="45" xr10:uidLastSave="{00000000-0000-0000-0000-000000000000}"/>
  <bookViews>
    <workbookView xWindow="-120" yWindow="480" windowWidth="29040" windowHeight="15840" activeTab="1" xr2:uid="{00000000-000D-0000-FFFF-FFFF00000000}"/>
  </bookViews>
  <sheets>
    <sheet name="Inventarisblad" sheetId="11" r:id="rId1"/>
    <sheet name="Calculator" sheetId="10" r:id="rId2"/>
    <sheet name="Kennis sheets" sheetId="9"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5" i="11" l="1"/>
  <c r="J63" i="11"/>
  <c r="J61" i="11"/>
  <c r="J59" i="11"/>
  <c r="J57" i="11"/>
  <c r="J55" i="11"/>
  <c r="J53" i="11"/>
  <c r="J51" i="11"/>
  <c r="J49" i="11"/>
  <c r="J47" i="11"/>
  <c r="J45" i="11"/>
  <c r="J43" i="11"/>
  <c r="J41" i="11"/>
  <c r="J39" i="11"/>
  <c r="J37" i="11"/>
  <c r="J35" i="11"/>
  <c r="J32" i="11"/>
  <c r="J29" i="11"/>
  <c r="J26" i="11"/>
  <c r="J23" i="11"/>
  <c r="J20" i="11"/>
  <c r="J17" i="11"/>
  <c r="J14" i="11"/>
  <c r="K13" i="10"/>
  <c r="K14" i="10"/>
  <c r="K15" i="10"/>
  <c r="K16" i="10"/>
  <c r="K17" i="10"/>
  <c r="M17" i="10" s="1"/>
  <c r="K18" i="10"/>
  <c r="K19" i="10"/>
  <c r="M19" i="10" s="1"/>
  <c r="K20" i="10"/>
  <c r="K21" i="10"/>
  <c r="M21" i="10" s="1"/>
  <c r="K22" i="10"/>
  <c r="K23" i="10"/>
  <c r="M23" i="10" s="1"/>
  <c r="K24" i="10"/>
  <c r="M24" i="10" s="1"/>
  <c r="K25" i="10"/>
  <c r="M25" i="10" s="1"/>
  <c r="K26" i="10"/>
  <c r="K27" i="10"/>
  <c r="M27" i="10" s="1"/>
  <c r="K28" i="10"/>
  <c r="M28" i="10" s="1"/>
  <c r="K29" i="10"/>
  <c r="M29" i="10" s="1"/>
  <c r="K30" i="10"/>
  <c r="K31" i="10"/>
  <c r="K32" i="10"/>
  <c r="K33" i="10"/>
  <c r="M33" i="10" s="1"/>
  <c r="K34" i="10"/>
  <c r="K35" i="10"/>
  <c r="M35" i="10" s="1"/>
  <c r="K36" i="10"/>
  <c r="K37" i="10"/>
  <c r="M37" i="10" s="1"/>
  <c r="K38" i="10"/>
  <c r="K39" i="10"/>
  <c r="M39" i="10" s="1"/>
  <c r="K40" i="10"/>
  <c r="M40" i="10" s="1"/>
  <c r="K41" i="10"/>
  <c r="M41" i="10" s="1"/>
  <c r="K42" i="10"/>
  <c r="K43" i="10"/>
  <c r="M43" i="10" s="1"/>
  <c r="K44" i="10"/>
  <c r="K45" i="10"/>
  <c r="M45" i="10" s="1"/>
  <c r="K46" i="10"/>
  <c r="K47" i="10"/>
  <c r="K48" i="10"/>
  <c r="K49" i="10"/>
  <c r="M49" i="10" s="1"/>
  <c r="K50" i="10"/>
  <c r="K51" i="10"/>
  <c r="M51" i="10" s="1"/>
  <c r="K52" i="10"/>
  <c r="K53" i="10"/>
  <c r="M53" i="10" s="1"/>
  <c r="K54" i="10"/>
  <c r="K55" i="10"/>
  <c r="M55" i="10" s="1"/>
  <c r="K56" i="10"/>
  <c r="M56" i="10" s="1"/>
  <c r="K57" i="10"/>
  <c r="M57" i="10" s="1"/>
  <c r="K58" i="10"/>
  <c r="M58" i="10" s="1"/>
  <c r="K59" i="10"/>
  <c r="M59" i="10" s="1"/>
  <c r="K60" i="10"/>
  <c r="M60" i="10" s="1"/>
  <c r="K61" i="10"/>
  <c r="M61" i="10" s="1"/>
  <c r="K62" i="10"/>
  <c r="M62" i="10" s="1"/>
  <c r="K63" i="10"/>
  <c r="J15" i="10"/>
  <c r="J16" i="10"/>
  <c r="J17" i="10"/>
  <c r="J18" i="10"/>
  <c r="O18" i="10" s="1"/>
  <c r="R18" i="10" s="1"/>
  <c r="J19" i="10"/>
  <c r="J20" i="10"/>
  <c r="J21" i="10"/>
  <c r="J22" i="10"/>
  <c r="O22" i="10" s="1"/>
  <c r="R22" i="10" s="1"/>
  <c r="J23" i="10"/>
  <c r="O23" i="10" s="1"/>
  <c r="R23" i="10" s="1"/>
  <c r="J24" i="10"/>
  <c r="J25" i="10"/>
  <c r="J26" i="10"/>
  <c r="O26" i="10" s="1"/>
  <c r="R26" i="10" s="1"/>
  <c r="J27" i="10"/>
  <c r="J28" i="10"/>
  <c r="J29" i="10"/>
  <c r="J30" i="10"/>
  <c r="O30" i="10" s="1"/>
  <c r="R30" i="10" s="1"/>
  <c r="J31" i="10"/>
  <c r="J32" i="10"/>
  <c r="J33" i="10"/>
  <c r="J34" i="10"/>
  <c r="O34" i="10" s="1"/>
  <c r="R34" i="10" s="1"/>
  <c r="J35" i="10"/>
  <c r="J36" i="10"/>
  <c r="J37" i="10"/>
  <c r="J38" i="10"/>
  <c r="O38" i="10" s="1"/>
  <c r="R38" i="10" s="1"/>
  <c r="J39" i="10"/>
  <c r="O39" i="10" s="1"/>
  <c r="R39" i="10" s="1"/>
  <c r="J40" i="10"/>
  <c r="J41" i="10"/>
  <c r="J42" i="10"/>
  <c r="O42" i="10" s="1"/>
  <c r="R42" i="10" s="1"/>
  <c r="J43" i="10"/>
  <c r="J44" i="10"/>
  <c r="J45" i="10"/>
  <c r="J46" i="10"/>
  <c r="O46" i="10" s="1"/>
  <c r="R46" i="10" s="1"/>
  <c r="J47" i="10"/>
  <c r="J48" i="10"/>
  <c r="J49" i="10"/>
  <c r="J50" i="10"/>
  <c r="O50" i="10" s="1"/>
  <c r="R50" i="10" s="1"/>
  <c r="J51" i="10"/>
  <c r="O51" i="10" s="1"/>
  <c r="R51" i="10" s="1"/>
  <c r="J52" i="10"/>
  <c r="J53" i="10"/>
  <c r="J54" i="10"/>
  <c r="O54" i="10" s="1"/>
  <c r="R54" i="10" s="1"/>
  <c r="J55" i="10"/>
  <c r="J56" i="10"/>
  <c r="J57" i="10"/>
  <c r="J58" i="10"/>
  <c r="J59" i="10"/>
  <c r="J60" i="10"/>
  <c r="J61" i="10"/>
  <c r="J62" i="10"/>
  <c r="J63" i="10"/>
  <c r="J14" i="10"/>
  <c r="J13" i="10"/>
  <c r="K12" i="10"/>
  <c r="M12" i="10" s="1"/>
  <c r="K11" i="10"/>
  <c r="M11" i="10" s="1"/>
  <c r="K10" i="10"/>
  <c r="M10" i="10" s="1"/>
  <c r="J12" i="10"/>
  <c r="J11" i="10"/>
  <c r="J10" i="10"/>
  <c r="M13" i="10"/>
  <c r="M14" i="10"/>
  <c r="M18" i="10"/>
  <c r="M22" i="10"/>
  <c r="M26" i="10"/>
  <c r="M30" i="10"/>
  <c r="M34" i="10"/>
  <c r="M38" i="10"/>
  <c r="M42" i="10"/>
  <c r="M46" i="10"/>
  <c r="M50" i="10"/>
  <c r="M54" i="10"/>
  <c r="J68" i="11" l="1"/>
  <c r="O10" i="10"/>
  <c r="P10" i="10" s="1"/>
  <c r="O52" i="10"/>
  <c r="R52" i="10" s="1"/>
  <c r="O48" i="10"/>
  <c r="R48" i="10" s="1"/>
  <c r="O44" i="10"/>
  <c r="R44" i="10" s="1"/>
  <c r="O36" i="10"/>
  <c r="R36" i="10" s="1"/>
  <c r="O32" i="10"/>
  <c r="R32" i="10" s="1"/>
  <c r="O20" i="10"/>
  <c r="R20" i="10" s="1"/>
  <c r="O16" i="10"/>
  <c r="R16" i="10" s="1"/>
  <c r="O13" i="10"/>
  <c r="P13" i="10" s="1"/>
  <c r="O57" i="10"/>
  <c r="R57" i="10" s="1"/>
  <c r="O53" i="10"/>
  <c r="R53" i="10" s="1"/>
  <c r="O49" i="10"/>
  <c r="P49" i="10" s="1"/>
  <c r="O45" i="10"/>
  <c r="R45" i="10" s="1"/>
  <c r="O41" i="10"/>
  <c r="P41" i="10" s="1"/>
  <c r="O37" i="10"/>
  <c r="R37" i="10" s="1"/>
  <c r="O33" i="10"/>
  <c r="P33" i="10" s="1"/>
  <c r="O29" i="10"/>
  <c r="R29" i="10" s="1"/>
  <c r="O25" i="10"/>
  <c r="P25" i="10" s="1"/>
  <c r="O21" i="10"/>
  <c r="R21" i="10" s="1"/>
  <c r="O17" i="10"/>
  <c r="P17" i="10" s="1"/>
  <c r="O58" i="10"/>
  <c r="R58" i="10" s="1"/>
  <c r="O40" i="10"/>
  <c r="R40" i="10" s="1"/>
  <c r="O56" i="10"/>
  <c r="R56" i="10" s="1"/>
  <c r="O31" i="10"/>
  <c r="R31" i="10" s="1"/>
  <c r="O11" i="10"/>
  <c r="P11" i="10" s="1"/>
  <c r="O47" i="10"/>
  <c r="R47" i="10" s="1"/>
  <c r="O15" i="10"/>
  <c r="R15" i="10" s="1"/>
  <c r="O19" i="10"/>
  <c r="R19" i="10" s="1"/>
  <c r="O55" i="10"/>
  <c r="R55" i="10" s="1"/>
  <c r="O35" i="10"/>
  <c r="R35" i="10" s="1"/>
  <c r="O24" i="10"/>
  <c r="R24" i="10" s="1"/>
  <c r="O14" i="10"/>
  <c r="R14" i="10" s="1"/>
  <c r="O61" i="10"/>
  <c r="P61" i="10" s="1"/>
  <c r="O62" i="10"/>
  <c r="R62" i="10" s="1"/>
  <c r="O63" i="10"/>
  <c r="R63" i="10" s="1"/>
  <c r="O60" i="10"/>
  <c r="R60" i="10" s="1"/>
  <c r="O28" i="10"/>
  <c r="R28" i="10" s="1"/>
  <c r="M52" i="10"/>
  <c r="M48" i="10"/>
  <c r="M44" i="10"/>
  <c r="M36" i="10"/>
  <c r="M32" i="10"/>
  <c r="M20" i="10"/>
  <c r="M16" i="10"/>
  <c r="O59" i="10"/>
  <c r="R59" i="10" s="1"/>
  <c r="O43" i="10"/>
  <c r="R43" i="10" s="1"/>
  <c r="O27" i="10"/>
  <c r="R27" i="10" s="1"/>
  <c r="M63" i="10"/>
  <c r="M47" i="10"/>
  <c r="M31" i="10"/>
  <c r="M15" i="10"/>
  <c r="O12" i="10"/>
  <c r="P12" i="10" s="1"/>
  <c r="P45" i="10"/>
  <c r="P18" i="10"/>
  <c r="P22" i="10"/>
  <c r="P26" i="10"/>
  <c r="P30" i="10"/>
  <c r="P34" i="10"/>
  <c r="P38" i="10"/>
  <c r="P42" i="10"/>
  <c r="P46" i="10"/>
  <c r="P50" i="10"/>
  <c r="P54" i="10"/>
  <c r="T54" i="10"/>
  <c r="T50" i="10"/>
  <c r="T46" i="10"/>
  <c r="T42" i="10"/>
  <c r="T38" i="10"/>
  <c r="T36" i="10"/>
  <c r="T34" i="10"/>
  <c r="T30" i="10"/>
  <c r="T26" i="10"/>
  <c r="T22" i="10"/>
  <c r="T18" i="10"/>
  <c r="P23" i="10"/>
  <c r="P39" i="10"/>
  <c r="P51" i="10"/>
  <c r="T51" i="10"/>
  <c r="T39" i="10"/>
  <c r="T23" i="10"/>
  <c r="T13" i="10" l="1"/>
  <c r="T58" i="10"/>
  <c r="R10" i="10"/>
  <c r="T10" i="10"/>
  <c r="P57" i="10"/>
  <c r="P36" i="10"/>
  <c r="P29" i="10"/>
  <c r="T52" i="10"/>
  <c r="T29" i="10"/>
  <c r="T32" i="10"/>
  <c r="T57" i="10"/>
  <c r="P52" i="10"/>
  <c r="T40" i="10"/>
  <c r="T35" i="10"/>
  <c r="R25" i="10"/>
  <c r="P58" i="10"/>
  <c r="R13" i="10"/>
  <c r="T45" i="10"/>
  <c r="T25" i="10"/>
  <c r="T37" i="10"/>
  <c r="P32" i="10"/>
  <c r="R41" i="10"/>
  <c r="P48" i="10"/>
  <c r="T41" i="10"/>
  <c r="P37" i="10"/>
  <c r="P20" i="10"/>
  <c r="R17" i="10"/>
  <c r="T48" i="10"/>
  <c r="T20" i="10"/>
  <c r="T21" i="10"/>
  <c r="T53" i="10"/>
  <c r="R33" i="10"/>
  <c r="P53" i="10"/>
  <c r="P21" i="10"/>
  <c r="T17" i="10"/>
  <c r="R49" i="10"/>
  <c r="T16" i="10"/>
  <c r="T44" i="10"/>
  <c r="T49" i="10"/>
  <c r="P16" i="10"/>
  <c r="T33" i="10"/>
  <c r="P44" i="10"/>
  <c r="T62" i="10"/>
  <c r="P40" i="10"/>
  <c r="P24" i="10"/>
  <c r="T19" i="10"/>
  <c r="T63" i="10"/>
  <c r="P15" i="10"/>
  <c r="P47" i="10"/>
  <c r="P14" i="10"/>
  <c r="T15" i="10"/>
  <c r="R61" i="10"/>
  <c r="P63" i="10"/>
  <c r="P56" i="10"/>
  <c r="T28" i="10"/>
  <c r="P31" i="10"/>
  <c r="P60" i="10"/>
  <c r="R11" i="10"/>
  <c r="P28" i="10"/>
  <c r="T61" i="10"/>
  <c r="R12" i="10"/>
  <c r="P59" i="10"/>
  <c r="T14" i="10"/>
  <c r="T12" i="10"/>
  <c r="T27" i="10"/>
  <c r="T55" i="10"/>
  <c r="P27" i="10"/>
  <c r="T24" i="10"/>
  <c r="T56" i="10"/>
  <c r="P43" i="10"/>
  <c r="P62" i="10"/>
  <c r="O4" i="10"/>
  <c r="O3" i="10" s="1"/>
  <c r="O5" i="10" s="1"/>
  <c r="T43" i="10"/>
  <c r="T59" i="10"/>
  <c r="P55" i="10"/>
  <c r="T11" i="10"/>
  <c r="T31" i="10"/>
  <c r="T47" i="10"/>
  <c r="P35" i="10"/>
  <c r="P19" i="10"/>
  <c r="T60" i="10"/>
  <c r="R4" i="10" l="1"/>
  <c r="R3" i="10" s="1"/>
  <c r="R5" i="10" s="1"/>
  <c r="T4" i="10"/>
  <c r="T3" i="10" s="1"/>
  <c r="T5" i="10" s="1"/>
  <c r="P4" i="10"/>
  <c r="P3" i="10" s="1"/>
  <c r="P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Evert Blansjaar</author>
  </authors>
  <commentList>
    <comment ref="D86" authorId="0" shapeId="0" xr:uid="{00000000-0006-0000-0200-000001000000}">
      <text>
        <r>
          <rPr>
            <b/>
            <sz val="9"/>
            <color indexed="81"/>
            <rFont val="Tahoma"/>
            <family val="2"/>
          </rPr>
          <t>Evert Blansjaar:</t>
        </r>
        <r>
          <rPr>
            <sz val="9"/>
            <color indexed="81"/>
            <rFont val="Tahoma"/>
            <family val="2"/>
          </rPr>
          <t xml:space="preserve">
</t>
        </r>
      </text>
    </comment>
  </commentList>
</comments>
</file>

<file path=xl/sharedStrings.xml><?xml version="1.0" encoding="utf-8"?>
<sst xmlns="http://schemas.openxmlformats.org/spreadsheetml/2006/main" count="425" uniqueCount="156">
  <si>
    <t>Uren</t>
  </si>
  <si>
    <t>Dagen</t>
  </si>
  <si>
    <t>Jaren</t>
  </si>
  <si>
    <t>Gloeilamp</t>
  </si>
  <si>
    <t>Watt</t>
  </si>
  <si>
    <t>Halogeenlamp</t>
  </si>
  <si>
    <t>TL-buis</t>
  </si>
  <si>
    <t>Spaarlamp</t>
  </si>
  <si>
    <t>LED-lamp</t>
  </si>
  <si>
    <t>Prijs per kWh</t>
  </si>
  <si>
    <t>Stroomkosten</t>
  </si>
  <si>
    <t>Zwavel uitstoot</t>
  </si>
  <si>
    <t>Halogeen</t>
  </si>
  <si>
    <t xml:space="preserve">Lumen </t>
  </si>
  <si>
    <t>250+</t>
  </si>
  <si>
    <t>450+</t>
  </si>
  <si>
    <t>800+</t>
  </si>
  <si>
    <t>1100+</t>
  </si>
  <si>
    <t>1600+</t>
  </si>
  <si>
    <t>CFL</t>
  </si>
  <si>
    <t>LED</t>
  </si>
  <si>
    <t>Verbruik normale lamp(en)</t>
  </si>
  <si>
    <t>Verbruik LED lamp(en)</t>
  </si>
  <si>
    <t>Totaal verbruik</t>
  </si>
  <si>
    <t>E27</t>
  </si>
  <si>
    <t>E14</t>
  </si>
  <si>
    <t>GU-10</t>
  </si>
  <si>
    <t>Type lamp</t>
  </si>
  <si>
    <t>Lumen</t>
  </si>
  <si>
    <t>300-500</t>
  </si>
  <si>
    <t>500-700</t>
  </si>
  <si>
    <t>700-1000</t>
  </si>
  <si>
    <t>1000-1250</t>
  </si>
  <si>
    <t>1250-2000</t>
  </si>
  <si>
    <t>25-30 Watt</t>
  </si>
  <si>
    <t>40 Watt</t>
  </si>
  <si>
    <t>60 Watt</t>
  </si>
  <si>
    <t>75 Watt</t>
  </si>
  <si>
    <t>120 Watt</t>
  </si>
  <si>
    <t>150-250 Watt</t>
  </si>
  <si>
    <t>18-25 Watt</t>
  </si>
  <si>
    <t>35 Watt</t>
  </si>
  <si>
    <t>50 Watt</t>
  </si>
  <si>
    <t>65 Watt</t>
  </si>
  <si>
    <t>100 Watt</t>
  </si>
  <si>
    <t>125 Watt</t>
  </si>
  <si>
    <t>5-6 Watt</t>
  </si>
  <si>
    <t>8 Watt</t>
  </si>
  <si>
    <t>11 Watt</t>
  </si>
  <si>
    <t>15 Watt</t>
  </si>
  <si>
    <t>20 Watt</t>
  </si>
  <si>
    <t>20-33 Watt</t>
  </si>
  <si>
    <t>2-4 Watt</t>
  </si>
  <si>
    <t>3-5 Watt</t>
  </si>
  <si>
    <t>5-7 Watt</t>
  </si>
  <si>
    <t>8-10 Watt</t>
  </si>
  <si>
    <t>10-13 Watt</t>
  </si>
  <si>
    <t>13-20 Watt</t>
  </si>
  <si>
    <t>https://www.lampdirect.nl</t>
  </si>
  <si>
    <t>G-4</t>
  </si>
  <si>
    <t>Vergelijker en prijzen</t>
  </si>
  <si>
    <t>LED Lampen &amp; LED Verlichting</t>
  </si>
  <si>
    <t>De Sterkte van het licht (Lumen)</t>
  </si>
  <si>
    <t>De kleur van het licht (Kelvin)</t>
  </si>
  <si>
    <t>De levensduur!</t>
  </si>
  <si>
    <t xml:space="preserve">De aanschaf van LED-lampen verdien je in de meeste gevallen binnen een jaar terug. </t>
  </si>
  <si>
    <t xml:space="preserve">Daarnaast staan LED-lichtbronnen bekend om hun duurzaamheid: </t>
  </si>
  <si>
    <t>een lange levensduur,</t>
  </si>
  <si>
    <t>lage warmteontwikkeling.</t>
  </si>
  <si>
    <t>In vergelijking tot halogeen- en gloeilampen gaan LED lampen 50x langer mee en bespaar je tot wel 90% op uw energiekosten.</t>
  </si>
  <si>
    <t>Zijn je oude lampen aan vervanging toe of wil je gemakkelijk geld besparen met LED-verlichting?</t>
  </si>
  <si>
    <t xml:space="preserve">Tegenwoordig zijn bijna alle lampen vervangbaar door LED lampen. </t>
  </si>
  <si>
    <t xml:space="preserve">LED-verlichting is erg robuust en verkrijgbaar in alle denkbare lichtkleuren: van (zeer) warm wit tot daglicht. </t>
  </si>
  <si>
    <t>Tussen 2700- 3500 K is “warm” wit licht.</t>
  </si>
  <si>
    <t>Tussen 6000 -7000 K is “koel” wit licht</t>
  </si>
  <si>
    <t>Hoe hoger het spectrum gaat over naar natuurlijk licht of daglicht.</t>
  </si>
  <si>
    <t xml:space="preserve">Gemiddelde levensduur bij non-stop gebruik </t>
  </si>
  <si>
    <r>
      <t>De </t>
    </r>
    <r>
      <rPr>
        <b/>
        <i/>
        <sz val="12"/>
        <color indexed="56"/>
        <rFont val="Arial"/>
        <family val="2"/>
      </rPr>
      <t>lumen</t>
    </r>
    <r>
      <rPr>
        <i/>
        <sz val="12"/>
        <color indexed="56"/>
        <rFont val="Arial"/>
        <family val="2"/>
      </rPr>
      <t> is een maat voor de totale hoeveelheid zichtbaar licht die een lichtbron in alle richtingen uitstraalt. ... Bekijkt men een deel van een lichtbundel, dan heeft dat deel een kleinere lichtstroom (in </t>
    </r>
    <r>
      <rPr>
        <b/>
        <i/>
        <sz val="12"/>
        <color indexed="56"/>
        <rFont val="Arial"/>
        <family val="2"/>
      </rPr>
      <t>lumen</t>
    </r>
    <r>
      <rPr>
        <i/>
        <sz val="12"/>
        <color indexed="56"/>
        <rFont val="Arial"/>
        <family val="2"/>
      </rPr>
      <t>) maar (in principe) dezelfde lichtsterkte (in candela) als de hele bundel.</t>
    </r>
  </si>
  <si>
    <r>
      <t>De </t>
    </r>
    <r>
      <rPr>
        <b/>
        <i/>
        <sz val="11"/>
        <color indexed="56"/>
        <rFont val="Arial"/>
        <family val="2"/>
      </rPr>
      <t>kleurtemperatuur</t>
    </r>
    <r>
      <rPr>
        <i/>
        <sz val="11"/>
        <color indexed="56"/>
        <rFont val="Arial"/>
        <family val="2"/>
      </rPr>
      <t> van een lichtbron voor wit licht is gedefinieerd als de temperatuur van een hypothetisch zwart lichaam waarvan het uitgestraalde licht dezelfde kleurindruk geeft als de lichtbron. De kleurtemperatuur wordt uitgedrukt in </t>
    </r>
    <r>
      <rPr>
        <i/>
        <u/>
        <sz val="11"/>
        <color indexed="56"/>
        <rFont val="Arial"/>
        <family val="2"/>
      </rPr>
      <t>kelvin</t>
    </r>
    <r>
      <rPr>
        <i/>
        <sz val="11"/>
        <color indexed="56"/>
        <rFont val="Arial"/>
        <family val="2"/>
      </rPr>
      <t> (K). Licht met een lage kleurtemperatuur wordt als "warmer" ervaren dan licht met een hoge kleurtemperatuur.</t>
    </r>
  </si>
  <si>
    <r>
      <rPr>
        <b/>
        <i/>
        <sz val="11"/>
        <color indexed="56"/>
        <rFont val="Arial"/>
        <family val="2"/>
      </rPr>
      <t>Ledlamp.</t>
    </r>
    <r>
      <rPr>
        <i/>
        <sz val="11"/>
        <color indexed="56"/>
        <rFont val="Arial"/>
        <family val="2"/>
      </rPr>
      <t xml:space="preserve"> Een ledlamp is een vorm van solid-state lighting (SSL), opgebouwd uit een groep van </t>
    </r>
    <r>
      <rPr>
        <b/>
        <sz val="12"/>
        <color indexed="56"/>
        <rFont val="Arial"/>
        <family val="2"/>
      </rPr>
      <t>leds</t>
    </r>
    <r>
      <rPr>
        <sz val="12"/>
        <color indexed="56"/>
        <rFont val="Arial"/>
        <family val="2"/>
      </rPr>
      <t xml:space="preserve"> (licht-emitterende diodes). De karakteristieken van de toegepaste </t>
    </r>
    <r>
      <rPr>
        <b/>
        <sz val="12"/>
        <color indexed="56"/>
        <rFont val="Arial"/>
        <family val="2"/>
      </rPr>
      <t>leds</t>
    </r>
    <r>
      <rPr>
        <sz val="12"/>
        <color indexed="56"/>
        <rFont val="Arial"/>
        <family val="2"/>
      </rPr>
      <t> in de </t>
    </r>
    <r>
      <rPr>
        <b/>
        <sz val="12"/>
        <color indexed="56"/>
        <rFont val="Arial"/>
        <family val="2"/>
      </rPr>
      <t>lamp</t>
    </r>
    <r>
      <rPr>
        <sz val="12"/>
        <color indexed="56"/>
        <rFont val="Arial"/>
        <family val="2"/>
      </rPr>
      <t> bepalen samen met de stralingshoek de lichtstroom, lichtsterkte en kleurweergave.</t>
    </r>
  </si>
  <si>
    <t>Voorbeeld</t>
  </si>
  <si>
    <t>laag energieverbruik en een</t>
  </si>
  <si>
    <t>Wat zijn de meest voorkomende lampfittingen?</t>
  </si>
  <si>
    <t>E27 – Grote fitting</t>
  </si>
  <si>
    <t>E14 - Kleine fitting</t>
  </si>
  <si>
    <t>De breedte van deze schroeffitting is 14mm. Doorgaans hebben de meeste E14 lichtbronnen een wattage tussen de 5 Watt á 40 Watt. De E14 fitting wordt steeds populairder in armaturen omdat deze er wat sierlijker uitziet dan een E27 fitting. De E14 lichtbronnen zijn nog deels verkrijgbaar als gloeilamp, maar zijn bijna geheel vervangen door de led-variant. Wil je het licht graag dimmen? Kies dan voor een dimbare E14 LED-lichtbron.</t>
  </si>
  <si>
    <t>GU10</t>
  </si>
  <si>
    <t>De GU10 is een gangbare fitting, de zogenaamde spotjes fitting. Inbouwspots, voor bijvoorbeeld in de keuken, zijn vaak voorzien van een GU 10 fitting. We praten ook wel over een zogenaamde steekfitting. Je duwt de lichtbron in de armatuur en draait de lichtbron een kwartslag (bajonetsluiting) totdat deze vast zit. Het getal achter de letters GU geeft aan hoeveel millimeter je meet tussen de 2 pinnetjes van de lichtbron. De GU10 spot is ook verkrijgbaar in een energiezuinige LED-uitvoering, dankzij de LED technologie gaan deze lichtbronnen jaren mee.</t>
  </si>
  <si>
    <t>B22</t>
  </si>
  <si>
    <t>Dit model lichtbron wordt ook wel bajonetfitting genoemd. Deze lichtbron heeft dezelfde specificaties als de ouderwetse B22 lichtbron maar wel met de voordelen van de huidige led-technologie. Dit model lichtbron is de opvolger van de halogeen lichtbron.</t>
  </si>
  <si>
    <t>GU5.3</t>
  </si>
  <si>
    <t>De GU5.3 led-lichtbron is het alternatief voor de GU5.3 halogeenlichtbron. Deze lichtbron werkt onder een spanning van 12 Volt. Een GU5.3 lichtbron heeft een fitting waarvan de pinnetjes 5.3 mm uit elkaar staan en heeft een zogenaamde MR16 vorm (50mm diameter). Creëer je eigen sfeer door een dimbare GU5.3 LED-lichtbron aan te schaffen.</t>
  </si>
  <si>
    <t>G4</t>
  </si>
  <si>
    <t>LED G4 lichtbronnen, ook wel steeklampjes genoemd, zijn compacte capsulevormige lichtbronnen waarvan beide pinnetjes 4mm uit elkaar staan. De lichtbronnen werken op 12V, hier is een transformator voor nodig voordat deze worden aangesloten op het 220 Volt netwerk. De vervanging van oude halogeenlampen is eenvoudig door het gebruik van de steekfitting. Door de compacte afmeting past een G4 lichtbron met gemak in de meest kleine armaturen. </t>
  </si>
  <si>
    <t>G9 Lichtbron</t>
  </si>
  <si>
    <t>De lichtbronnen met G9 fitting, waarvan de pinnetjes 9 mm uit elkaar staan, hebben een uitstekende kleurweergave en zijn tevens voorzien van een UV-blok. Dit voorkomt verkleuring van de uitgelichte objecten. De G9 lichtbron geeft warm wit licht en is dimbaar. Wil je een lichtbron die minstens 10x langer mee gaat? Stap dan over op de LED versie van de G9 lichtbron.</t>
  </si>
  <si>
    <t>G53</t>
  </si>
  <si>
    <t>G53 LED-lichtbronnen hebben een zogenaamde AR111 vorm waarvan de pinnetjes van deze fitting 53 millimeter uit elkaar staan. Deze lichtbronnen zijn de ideale vervanging van halogeenlichtbronnen en werken alleen in combinatie met een Halotronic transformator. Maak je al gebruik van een Halotronic transformator dan kun je de oude lichtbron vervangen voor een nieuw LED-exemplaar. De G53 lichtbron is ook te verkrijgen in een dimbare versie. </t>
  </si>
  <si>
    <t>https://www.consumentenbond.nl/led-lamp</t>
  </si>
  <si>
    <t>Consumentenbond</t>
  </si>
  <si>
    <t>https://lumeco.nl/kenniscentrum/</t>
  </si>
  <si>
    <t>http://www.olino.org/</t>
  </si>
  <si>
    <t>GU-5.3</t>
  </si>
  <si>
    <t>G-9</t>
  </si>
  <si>
    <t>In onderstaand overzicht wordt de levensduur van de verschillende lamptypen aangegeven.                                                   De LED-lamp heeft een duidelijk langere levensduur dan zijn "historische" voorgangers.</t>
  </si>
  <si>
    <t>De E27 lichtbron is de meest standaard schroeffitting. De E staat voor Edison, de uitvinder van de gloeilamp. Deze schroeffitting heeft een bepaalde breedte en het getal achter de E geeft aan dat deze breedte 27mm bedraagt. Het gemiddelde wattage van deze lichtbron ligt tussen de 5- tot 75 Watt. </t>
  </si>
  <si>
    <t>Kennis</t>
  </si>
  <si>
    <t>200 - 300</t>
  </si>
  <si>
    <t>Vervangers en prijsvergelijking?</t>
  </si>
  <si>
    <t>Kelvin</t>
  </si>
  <si>
    <t>Watt in Lumen</t>
  </si>
  <si>
    <t>Fitting</t>
  </si>
  <si>
    <t>Besparing per jaar:</t>
  </si>
  <si>
    <t>Vermogen</t>
  </si>
  <si>
    <t>Lamp type</t>
  </si>
  <si>
    <t>G13</t>
  </si>
  <si>
    <t>TL buis 60 cm</t>
  </si>
  <si>
    <t>TL buis 150 cm</t>
  </si>
  <si>
    <t>TL buis LED 60 cm</t>
  </si>
  <si>
    <t>TL buis LED 150 cm</t>
  </si>
  <si>
    <t>Warm</t>
  </si>
  <si>
    <t>Neutraal</t>
  </si>
  <si>
    <t>Wit</t>
  </si>
  <si>
    <t>Branduren p/j per lamp</t>
  </si>
  <si>
    <t>Branduren p/d per lamp</t>
  </si>
  <si>
    <t>Aantal lampen</t>
  </si>
  <si>
    <t>Verbruik kWh</t>
  </si>
  <si>
    <t>Stroomkosten p/j</t>
  </si>
  <si>
    <t>CO2 uitstoot kg</t>
  </si>
  <si>
    <t>Zwavel uitstoot gr</t>
  </si>
  <si>
    <t>TL-buis 90 cm</t>
  </si>
  <si>
    <t>TL-buis LED 90 cm</t>
  </si>
  <si>
    <t>TL buis 120 cm</t>
  </si>
  <si>
    <t>TL buis LED 120 cm</t>
  </si>
  <si>
    <t>Naam</t>
  </si>
  <si>
    <t>Adres</t>
  </si>
  <si>
    <t>Postcode</t>
  </si>
  <si>
    <t>Woonplaats</t>
  </si>
  <si>
    <t>Telefoon</t>
  </si>
  <si>
    <t>Email</t>
  </si>
  <si>
    <t>Aantal bestaande lampen</t>
  </si>
  <si>
    <t>Aantal vervangende LED lampen</t>
  </si>
  <si>
    <t>Uit inventarisatie</t>
  </si>
  <si>
    <t>LOGO</t>
  </si>
  <si>
    <t>LAMPENACTIE</t>
  </si>
  <si>
    <t>INVENTARISATIEFORMULIER</t>
  </si>
  <si>
    <t>Kosten</t>
  </si>
  <si>
    <t>Per stuk</t>
  </si>
  <si>
    <t>Totaal</t>
  </si>
  <si>
    <t>Kosten per stuk</t>
  </si>
  <si>
    <t>Kosten nieuw</t>
  </si>
  <si>
    <t>Korting</t>
  </si>
  <si>
    <t>%</t>
  </si>
  <si>
    <t>Vul in:</t>
  </si>
  <si>
    <t>Aantal branduren (gemiddeld) per dag per lamp</t>
  </si>
  <si>
    <t>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</si>
</sst>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 &quot;* #,##0.00_-;_-&quot;€ &quot;* #,##0.00\-;_-&quot;€ &quot;* \-??_-;_-@_-"/>
    <numFmt numFmtId="165" formatCode="&quot;€&quot;\ #,##0.00"/>
    <numFmt numFmtId="166" formatCode="0.0"/>
  </numFmts>
  <fonts count="42" x14ac:knownFonts="1">
    <font>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1"/>
      <name val="Segoe UI Semibold"/>
      <family val="2"/>
      <charset val="1"/>
    </font>
    <font>
      <b/>
      <sz val="11"/>
      <name val="Segoe UI Semibold"/>
      <family val="2"/>
      <charset val="1"/>
    </font>
    <font>
      <sz val="10"/>
      <name val="Arial"/>
      <family val="2"/>
    </font>
    <font>
      <b/>
      <sz val="10"/>
      <name val="Arial"/>
      <family val="2"/>
    </font>
    <font>
      <i/>
      <sz val="11"/>
      <color indexed="56"/>
      <name val="Arial"/>
      <family val="2"/>
    </font>
    <font>
      <b/>
      <i/>
      <sz val="12"/>
      <color indexed="56"/>
      <name val="Arial"/>
      <family val="2"/>
    </font>
    <font>
      <i/>
      <sz val="12"/>
      <color indexed="56"/>
      <name val="Arial"/>
      <family val="2"/>
    </font>
    <font>
      <b/>
      <i/>
      <sz val="11"/>
      <color indexed="56"/>
      <name val="Arial"/>
      <family val="2"/>
    </font>
    <font>
      <i/>
      <u/>
      <sz val="11"/>
      <color indexed="56"/>
      <name val="Arial"/>
      <family val="2"/>
    </font>
    <font>
      <b/>
      <sz val="12"/>
      <color indexed="56"/>
      <name val="Arial"/>
      <family val="2"/>
    </font>
    <font>
      <sz val="12"/>
      <color indexed="56"/>
      <name val="Arial"/>
      <family val="2"/>
    </font>
    <font>
      <sz val="11"/>
      <name val="Calibri"/>
      <family val="2"/>
    </font>
    <font>
      <sz val="9"/>
      <color indexed="81"/>
      <name val="Tahoma"/>
      <family val="2"/>
    </font>
    <font>
      <b/>
      <sz val="9"/>
      <color indexed="81"/>
      <name val="Tahoma"/>
      <family val="2"/>
    </font>
    <font>
      <b/>
      <sz val="10"/>
      <color indexed="9"/>
      <name val="Arial"/>
      <family val="2"/>
    </font>
    <font>
      <u/>
      <sz val="10"/>
      <color theme="10"/>
      <name val="Arial"/>
      <family val="2"/>
    </font>
    <font>
      <b/>
      <i/>
      <sz val="14"/>
      <color rgb="FF002060"/>
      <name val="Arial"/>
      <family val="2"/>
    </font>
    <font>
      <b/>
      <sz val="18"/>
      <color rgb="FF0E5E74"/>
      <name val="Arial"/>
      <family val="2"/>
    </font>
    <font>
      <b/>
      <sz val="10"/>
      <color rgb="FFFFFFFF"/>
      <name val="Arial"/>
      <family val="2"/>
    </font>
    <font>
      <i/>
      <sz val="11"/>
      <color rgb="FF002060"/>
      <name val="Arial"/>
      <family val="2"/>
    </font>
    <font>
      <sz val="12"/>
      <name val="Arial"/>
      <family val="2"/>
    </font>
    <font>
      <b/>
      <sz val="12"/>
      <color indexed="9"/>
      <name val="Arial"/>
      <family val="2"/>
    </font>
    <font>
      <b/>
      <sz val="20"/>
      <color rgb="FFFFFFFF"/>
      <name val="Arial"/>
      <family val="2"/>
    </font>
    <font>
      <sz val="20"/>
      <name val="Arial"/>
      <family val="2"/>
    </font>
  </fonts>
  <fills count="3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1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50"/>
        <bgColor indexed="19"/>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5F5F5"/>
        <bgColor indexed="64"/>
      </patternFill>
    </fill>
    <fill>
      <patternFill patternType="solid">
        <fgColor rgb="FF0C94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79998168889431442"/>
        <bgColor indexed="31"/>
      </patternFill>
    </fill>
    <fill>
      <patternFill patternType="solid">
        <fgColor rgb="FF0070C0"/>
        <bgColor indexed="55"/>
      </patternFill>
    </fill>
    <fill>
      <patternFill patternType="solid">
        <fgColor theme="9" tint="-0.499984740745262"/>
        <bgColor indexed="64"/>
      </patternFill>
    </fill>
    <fill>
      <patternFill patternType="solid">
        <fgColor theme="9" tint="0.59999389629810485"/>
        <bgColor indexed="31"/>
      </patternFill>
    </fill>
    <fill>
      <patternFill patternType="solid">
        <fgColor rgb="FFFFFF00"/>
        <bgColor indexed="64"/>
      </patternFill>
    </fill>
    <fill>
      <patternFill patternType="solid">
        <fgColor theme="5" tint="-0.49998474074526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8"/>
      </right>
      <top style="medium">
        <color indexed="64"/>
      </top>
      <bottom style="medium">
        <color indexed="64"/>
      </bottom>
      <diagonal/>
    </border>
    <border>
      <left style="medium">
        <color indexed="64"/>
      </left>
      <right style="hair">
        <color indexed="8"/>
      </right>
      <top style="hair">
        <color indexed="8"/>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hair">
        <color indexed="8"/>
      </right>
      <top/>
      <bottom style="hair">
        <color indexed="8"/>
      </bottom>
      <diagonal/>
    </border>
    <border>
      <left style="medium">
        <color indexed="64"/>
      </left>
      <right style="medium">
        <color indexed="64"/>
      </right>
      <top/>
      <bottom style="hair">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8"/>
      </top>
      <bottom/>
      <diagonal/>
    </border>
    <border>
      <left style="thin">
        <color indexed="64"/>
      </left>
      <right style="thin">
        <color indexed="64"/>
      </right>
      <top style="medium">
        <color indexed="64"/>
      </top>
      <bottom/>
      <diagonal/>
    </border>
    <border>
      <left/>
      <right/>
      <top style="thin">
        <color indexed="64"/>
      </top>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20" borderId="1" applyNumberFormat="0" applyAlignment="0" applyProtection="0"/>
    <xf numFmtId="0" fontId="4" fillId="21" borderId="2" applyNumberFormat="0" applyAlignment="0" applyProtection="0"/>
    <xf numFmtId="164" fontId="20" fillId="0" borderId="0" applyFill="0" applyBorder="0" applyAlignment="0" applyProtection="0"/>
    <xf numFmtId="0" fontId="5" fillId="0" borderId="3" applyNumberFormat="0" applyFill="0" applyAlignment="0" applyProtection="0"/>
    <xf numFmtId="0" fontId="6" fillId="4" borderId="0" applyNumberFormat="0" applyBorder="0" applyAlignment="0" applyProtection="0"/>
    <xf numFmtId="0" fontId="33" fillId="0" borderId="0" applyNumberFormat="0" applyFill="0" applyBorder="0" applyAlignment="0" applyProtection="0"/>
    <xf numFmtId="0" fontId="7" fillId="7" borderId="1" applyNumberFormat="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22" borderId="0" applyNumberFormat="0" applyBorder="0" applyAlignment="0" applyProtection="0"/>
    <xf numFmtId="0" fontId="20" fillId="23" borderId="7" applyNumberFormat="0" applyAlignment="0" applyProtection="0"/>
    <xf numFmtId="0" fontId="12" fillId="3" borderId="0" applyNumberFormat="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20" borderId="9"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cellStyleXfs>
  <cellXfs count="276">
    <xf numFmtId="0" fontId="0" fillId="0" borderId="0" xfId="0"/>
    <xf numFmtId="0" fontId="18" fillId="20" borderId="10" xfId="0" applyFont="1" applyFill="1" applyBorder="1" applyAlignment="1">
      <alignment vertical="center"/>
    </xf>
    <xf numFmtId="0" fontId="18" fillId="20" borderId="11" xfId="0" applyFont="1" applyFill="1" applyBorder="1" applyAlignment="1">
      <alignment vertical="center"/>
    </xf>
    <xf numFmtId="0" fontId="18" fillId="20" borderId="12" xfId="0" applyFont="1" applyFill="1" applyBorder="1" applyAlignment="1">
      <alignment vertical="center"/>
    </xf>
    <xf numFmtId="0" fontId="18" fillId="20" borderId="13" xfId="0" applyFont="1" applyFill="1" applyBorder="1" applyAlignment="1">
      <alignment vertical="center"/>
    </xf>
    <xf numFmtId="0" fontId="33" fillId="0" borderId="0" xfId="30"/>
    <xf numFmtId="0" fontId="34" fillId="25" borderId="13" xfId="0" applyFont="1" applyFill="1" applyBorder="1" applyAlignment="1">
      <alignment vertical="top" wrapText="1"/>
    </xf>
    <xf numFmtId="0" fontId="34" fillId="25" borderId="14" xfId="0" applyFont="1" applyFill="1" applyBorder="1" applyAlignment="1">
      <alignment vertical="top" wrapText="1"/>
    </xf>
    <xf numFmtId="0" fontId="34" fillId="25" borderId="15" xfId="0" applyFont="1" applyFill="1" applyBorder="1" applyAlignment="1">
      <alignment vertical="top" wrapText="1"/>
    </xf>
    <xf numFmtId="0" fontId="18" fillId="20" borderId="0" xfId="0" applyFont="1" applyFill="1" applyBorder="1" applyAlignment="1">
      <alignment vertical="center"/>
    </xf>
    <xf numFmtId="0" fontId="18" fillId="20" borderId="14" xfId="0" applyFont="1" applyFill="1" applyBorder="1" applyAlignment="1">
      <alignment vertical="center"/>
    </xf>
    <xf numFmtId="0" fontId="18" fillId="20" borderId="15" xfId="0" applyFont="1" applyFill="1" applyBorder="1" applyAlignment="1">
      <alignment vertical="center"/>
    </xf>
    <xf numFmtId="0" fontId="18" fillId="20" borderId="16" xfId="0" applyFont="1" applyFill="1" applyBorder="1" applyAlignment="1">
      <alignment vertical="center"/>
    </xf>
    <xf numFmtId="0" fontId="18" fillId="20" borderId="17" xfId="0" applyFont="1" applyFill="1" applyBorder="1" applyAlignment="1">
      <alignment vertical="center"/>
    </xf>
    <xf numFmtId="0" fontId="19" fillId="24" borderId="18" xfId="0" applyFont="1" applyFill="1" applyBorder="1" applyAlignment="1">
      <alignment vertical="center"/>
    </xf>
    <xf numFmtId="0" fontId="19" fillId="24" borderId="19" xfId="0" applyFont="1" applyFill="1" applyBorder="1" applyAlignment="1">
      <alignment vertical="center"/>
    </xf>
    <xf numFmtId="0" fontId="19" fillId="24" borderId="20" xfId="0" applyFont="1" applyFill="1" applyBorder="1" applyAlignment="1">
      <alignment vertical="center"/>
    </xf>
    <xf numFmtId="0" fontId="34" fillId="26" borderId="18" xfId="0" applyFont="1" applyFill="1" applyBorder="1" applyAlignment="1">
      <alignment vertical="top" wrapText="1"/>
    </xf>
    <xf numFmtId="0" fontId="34" fillId="26" borderId="19" xfId="0" applyFont="1" applyFill="1" applyBorder="1" applyAlignment="1">
      <alignment vertical="top" wrapText="1"/>
    </xf>
    <xf numFmtId="0" fontId="34" fillId="26" borderId="20" xfId="0" applyFont="1" applyFill="1" applyBorder="1" applyAlignment="1">
      <alignment vertical="top" wrapText="1"/>
    </xf>
    <xf numFmtId="0" fontId="29" fillId="0" borderId="0" xfId="0" applyFont="1" applyAlignment="1">
      <alignment vertical="center"/>
    </xf>
    <xf numFmtId="0" fontId="19" fillId="24" borderId="18" xfId="0" applyFont="1" applyFill="1" applyBorder="1" applyAlignment="1">
      <alignment horizontal="right" vertical="center"/>
    </xf>
    <xf numFmtId="0" fontId="35" fillId="0" borderId="25" xfId="0" applyFont="1" applyBorder="1" applyAlignment="1">
      <alignment vertical="center" wrapText="1"/>
    </xf>
    <xf numFmtId="0" fontId="21" fillId="0" borderId="26" xfId="0" applyFont="1" applyBorder="1" applyAlignment="1">
      <alignment horizontal="left" vertical="center" wrapText="1"/>
    </xf>
    <xf numFmtId="0" fontId="21" fillId="27" borderId="26" xfId="0" applyFont="1" applyFill="1" applyBorder="1" applyAlignment="1">
      <alignment horizontal="left" vertical="center" wrapText="1"/>
    </xf>
    <xf numFmtId="0" fontId="21" fillId="27" borderId="27" xfId="0" applyFont="1" applyFill="1" applyBorder="1" applyAlignment="1">
      <alignment horizontal="left" vertical="center" wrapText="1"/>
    </xf>
    <xf numFmtId="0" fontId="0" fillId="0" borderId="0" xfId="0" applyFont="1"/>
    <xf numFmtId="0" fontId="36" fillId="28" borderId="21" xfId="0" applyFont="1" applyFill="1" applyBorder="1" applyAlignment="1">
      <alignment horizontal="center" vertical="center" wrapText="1"/>
    </xf>
    <xf numFmtId="0" fontId="36" fillId="28" borderId="13" xfId="0" applyFont="1" applyFill="1" applyBorder="1" applyAlignment="1">
      <alignment horizontal="center" vertical="center" wrapText="1"/>
    </xf>
    <xf numFmtId="0" fontId="36" fillId="28" borderId="18" xfId="0" applyFont="1" applyFill="1" applyBorder="1" applyAlignment="1">
      <alignment horizontal="center" vertical="center" wrapText="1"/>
    </xf>
    <xf numFmtId="0" fontId="36" fillId="28" borderId="20" xfId="0" applyFont="1" applyFill="1" applyBorder="1" applyAlignment="1">
      <alignment horizontal="center" vertical="center" wrapText="1"/>
    </xf>
    <xf numFmtId="0" fontId="36" fillId="28" borderId="15" xfId="0" applyFont="1" applyFill="1" applyBorder="1" applyAlignment="1">
      <alignment horizontal="center" vertical="center" wrapText="1"/>
    </xf>
    <xf numFmtId="0" fontId="0" fillId="0" borderId="0" xfId="0" applyAlignment="1">
      <alignment horizontal="left"/>
    </xf>
    <xf numFmtId="0" fontId="0" fillId="0" borderId="0" xfId="0" applyFill="1"/>
    <xf numFmtId="0" fontId="0" fillId="30" borderId="33" xfId="0" applyFill="1" applyBorder="1" applyAlignment="1">
      <alignment horizontal="left"/>
    </xf>
    <xf numFmtId="0" fontId="0" fillId="30" borderId="33" xfId="0" applyFill="1" applyBorder="1"/>
    <xf numFmtId="0" fontId="0" fillId="30" borderId="34" xfId="0" applyFill="1" applyBorder="1"/>
    <xf numFmtId="0" fontId="0" fillId="30" borderId="35" xfId="0" applyFill="1" applyBorder="1" applyAlignment="1">
      <alignment horizontal="left"/>
    </xf>
    <xf numFmtId="0" fontId="0" fillId="30" borderId="23" xfId="0" applyFill="1" applyBorder="1"/>
    <xf numFmtId="0" fontId="0" fillId="30" borderId="36" xfId="0" applyFill="1" applyBorder="1" applyAlignment="1">
      <alignment horizontal="left"/>
    </xf>
    <xf numFmtId="0" fontId="0" fillId="30" borderId="36" xfId="0" applyFill="1" applyBorder="1"/>
    <xf numFmtId="0" fontId="0" fillId="30" borderId="24" xfId="0" applyFill="1" applyBorder="1"/>
    <xf numFmtId="0" fontId="0" fillId="31" borderId="33" xfId="0" applyFill="1" applyBorder="1" applyAlignment="1">
      <alignment horizontal="left"/>
    </xf>
    <xf numFmtId="0" fontId="0" fillId="31" borderId="34" xfId="0" applyFill="1" applyBorder="1"/>
    <xf numFmtId="0" fontId="0" fillId="31" borderId="23" xfId="0" applyFill="1" applyBorder="1"/>
    <xf numFmtId="0" fontId="0" fillId="31" borderId="36" xfId="0" applyFill="1" applyBorder="1" applyAlignment="1">
      <alignment horizontal="left"/>
    </xf>
    <xf numFmtId="0" fontId="0" fillId="31" borderId="24" xfId="0" applyFill="1" applyBorder="1"/>
    <xf numFmtId="166" fontId="0" fillId="30" borderId="33" xfId="0" applyNumberFormat="1" applyFill="1" applyBorder="1" applyAlignment="1">
      <alignment horizontal="left"/>
    </xf>
    <xf numFmtId="166" fontId="0" fillId="30" borderId="35" xfId="0" applyNumberFormat="1" applyFill="1" applyBorder="1" applyAlignment="1">
      <alignment horizontal="left"/>
    </xf>
    <xf numFmtId="166" fontId="0" fillId="30" borderId="36" xfId="0" applyNumberFormat="1" applyFill="1" applyBorder="1" applyAlignment="1">
      <alignment horizontal="left"/>
    </xf>
    <xf numFmtId="166" fontId="0" fillId="31" borderId="33" xfId="0" applyNumberFormat="1" applyFill="1" applyBorder="1" applyAlignment="1">
      <alignment horizontal="left"/>
    </xf>
    <xf numFmtId="166" fontId="0" fillId="31" borderId="35" xfId="0" applyNumberFormat="1" applyFill="1" applyBorder="1" applyAlignment="1">
      <alignment horizontal="left"/>
    </xf>
    <xf numFmtId="166" fontId="0" fillId="31" borderId="36" xfId="0" applyNumberFormat="1" applyFill="1" applyBorder="1" applyAlignment="1">
      <alignment horizontal="left"/>
    </xf>
    <xf numFmtId="166" fontId="0" fillId="30" borderId="43" xfId="0" applyNumberFormat="1" applyFill="1" applyBorder="1" applyAlignment="1">
      <alignment horizontal="left"/>
    </xf>
    <xf numFmtId="0" fontId="21" fillId="30" borderId="30" xfId="0" applyFont="1" applyFill="1" applyBorder="1"/>
    <xf numFmtId="0" fontId="21" fillId="30" borderId="32" xfId="0" applyFont="1" applyFill="1" applyBorder="1"/>
    <xf numFmtId="0" fontId="0" fillId="30" borderId="33" xfId="0" applyFill="1" applyBorder="1" applyAlignment="1"/>
    <xf numFmtId="0" fontId="0" fillId="30" borderId="35" xfId="0" applyFill="1" applyBorder="1" applyAlignment="1"/>
    <xf numFmtId="0" fontId="0" fillId="30" borderId="36" xfId="0" applyFill="1" applyBorder="1" applyAlignment="1"/>
    <xf numFmtId="0" fontId="0" fillId="31" borderId="33" xfId="0" applyFill="1" applyBorder="1" applyAlignment="1"/>
    <xf numFmtId="0" fontId="0" fillId="31" borderId="35" xfId="0" applyFill="1" applyBorder="1" applyAlignment="1"/>
    <xf numFmtId="0" fontId="0" fillId="31" borderId="36" xfId="0" applyFill="1" applyBorder="1" applyAlignment="1"/>
    <xf numFmtId="0" fontId="0" fillId="30" borderId="43" xfId="0" applyFill="1" applyBorder="1" applyAlignment="1"/>
    <xf numFmtId="0" fontId="36" fillId="28" borderId="19" xfId="0" applyFont="1" applyFill="1" applyBorder="1" applyAlignment="1">
      <alignment horizontal="center" vertical="center" wrapText="1"/>
    </xf>
    <xf numFmtId="0" fontId="0" fillId="30" borderId="34" xfId="0" applyFill="1" applyBorder="1" applyAlignment="1"/>
    <xf numFmtId="0" fontId="0" fillId="30" borderId="23" xfId="0" applyFill="1" applyBorder="1" applyAlignment="1"/>
    <xf numFmtId="0" fontId="0" fillId="30" borderId="24" xfId="0" applyFill="1" applyBorder="1" applyAlignment="1"/>
    <xf numFmtId="0" fontId="0" fillId="31" borderId="34" xfId="0" applyFill="1" applyBorder="1" applyAlignment="1"/>
    <xf numFmtId="0" fontId="0" fillId="31" borderId="23" xfId="0" applyFill="1" applyBorder="1" applyAlignment="1"/>
    <xf numFmtId="0" fontId="0" fillId="31" borderId="24" xfId="0" applyFill="1" applyBorder="1" applyAlignment="1"/>
    <xf numFmtId="0" fontId="0" fillId="30" borderId="44" xfId="0" applyFill="1" applyBorder="1" applyAlignment="1"/>
    <xf numFmtId="0" fontId="21" fillId="0" borderId="0" xfId="0" applyFont="1" applyFill="1" applyBorder="1" applyAlignment="1">
      <alignment vertical="center"/>
    </xf>
    <xf numFmtId="165" fontId="0" fillId="0" borderId="0" xfId="0" applyNumberFormat="1" applyFont="1" applyFill="1" applyBorder="1" applyAlignment="1">
      <alignment horizontal="right" vertical="center"/>
    </xf>
    <xf numFmtId="0" fontId="0" fillId="30" borderId="30" xfId="0" applyFill="1" applyBorder="1"/>
    <xf numFmtId="0" fontId="0" fillId="30" borderId="32" xfId="0" applyFill="1" applyBorder="1"/>
    <xf numFmtId="0" fontId="0" fillId="30" borderId="35" xfId="0" applyFill="1" applyBorder="1" applyAlignment="1">
      <alignment horizontal="right"/>
    </xf>
    <xf numFmtId="0" fontId="0" fillId="30" borderId="43" xfId="0" applyFill="1" applyBorder="1" applyAlignment="1">
      <alignment horizontal="right"/>
    </xf>
    <xf numFmtId="0" fontId="0" fillId="30" borderId="31" xfId="0" applyFill="1" applyBorder="1"/>
    <xf numFmtId="0" fontId="21" fillId="30" borderId="30" xfId="0" applyFont="1" applyFill="1" applyBorder="1" applyAlignment="1">
      <alignment horizontal="left" vertical="center" wrapText="1"/>
    </xf>
    <xf numFmtId="0" fontId="21" fillId="30" borderId="31" xfId="0" applyFont="1" applyFill="1" applyBorder="1" applyAlignment="1">
      <alignment horizontal="left" vertical="center" wrapText="1"/>
    </xf>
    <xf numFmtId="0" fontId="21" fillId="30" borderId="32" xfId="0" applyFont="1" applyFill="1" applyBorder="1" applyAlignment="1">
      <alignment horizontal="left" vertical="center" wrapText="1"/>
    </xf>
    <xf numFmtId="0" fontId="0" fillId="30" borderId="33" xfId="0" applyFill="1" applyBorder="1" applyAlignment="1">
      <alignment horizontal="right"/>
    </xf>
    <xf numFmtId="0" fontId="0" fillId="30" borderId="36" xfId="0" applyFill="1" applyBorder="1" applyAlignment="1">
      <alignment horizontal="right"/>
    </xf>
    <xf numFmtId="165" fontId="0" fillId="30" borderId="34" xfId="0" applyNumberFormat="1" applyFill="1" applyBorder="1"/>
    <xf numFmtId="0" fontId="0" fillId="31" borderId="35" xfId="0" applyFill="1" applyBorder="1" applyAlignment="1">
      <alignment horizontal="left" vertical="center" wrapText="1"/>
    </xf>
    <xf numFmtId="0" fontId="0" fillId="30" borderId="43" xfId="0" applyFill="1" applyBorder="1" applyAlignment="1">
      <alignment horizontal="left"/>
    </xf>
    <xf numFmtId="165" fontId="0" fillId="30" borderId="23" xfId="0" applyNumberFormat="1" applyFill="1" applyBorder="1"/>
    <xf numFmtId="165" fontId="0" fillId="30" borderId="24" xfId="0" applyNumberFormat="1" applyFill="1" applyBorder="1"/>
    <xf numFmtId="166" fontId="0" fillId="31" borderId="43" xfId="0" applyNumberFormat="1" applyFill="1" applyBorder="1" applyAlignment="1">
      <alignment horizontal="left"/>
    </xf>
    <xf numFmtId="0" fontId="0" fillId="31" borderId="43" xfId="0" applyFill="1" applyBorder="1" applyAlignment="1"/>
    <xf numFmtId="0" fontId="0" fillId="30" borderId="45" xfId="0" applyFill="1" applyBorder="1"/>
    <xf numFmtId="0" fontId="21" fillId="31" borderId="30" xfId="0" applyFont="1" applyFill="1" applyBorder="1" applyAlignment="1">
      <alignment horizontal="left" vertical="center" wrapText="1"/>
    </xf>
    <xf numFmtId="0" fontId="0" fillId="31" borderId="33" xfId="0" applyFill="1" applyBorder="1" applyAlignment="1">
      <alignment horizontal="left" vertical="center" wrapText="1"/>
    </xf>
    <xf numFmtId="0" fontId="21" fillId="31" borderId="31" xfId="0" applyFont="1" applyFill="1" applyBorder="1" applyAlignment="1">
      <alignment horizontal="left" vertical="center" wrapText="1"/>
    </xf>
    <xf numFmtId="0" fontId="21" fillId="31" borderId="32" xfId="0" applyFont="1" applyFill="1" applyBorder="1" applyAlignment="1">
      <alignment horizontal="left" vertical="center" wrapText="1"/>
    </xf>
    <xf numFmtId="0" fontId="0" fillId="31" borderId="30" xfId="0" applyFill="1" applyBorder="1"/>
    <xf numFmtId="0" fontId="0" fillId="31" borderId="31" xfId="0" applyFill="1" applyBorder="1"/>
    <xf numFmtId="0" fontId="0" fillId="31" borderId="32" xfId="0" applyFill="1" applyBorder="1"/>
    <xf numFmtId="0" fontId="0" fillId="31" borderId="43" xfId="0" applyFill="1" applyBorder="1" applyAlignment="1">
      <alignment horizontal="left"/>
    </xf>
    <xf numFmtId="0" fontId="0" fillId="30" borderId="36" xfId="0" applyFill="1" applyBorder="1" applyAlignment="1">
      <alignment horizontal="left" vertical="center" wrapText="1"/>
    </xf>
    <xf numFmtId="0" fontId="0" fillId="31" borderId="36" xfId="0" applyFill="1" applyBorder="1" applyAlignment="1">
      <alignment horizontal="left" vertical="center" wrapText="1"/>
    </xf>
    <xf numFmtId="0" fontId="0" fillId="31" borderId="33" xfId="0" applyFill="1" applyBorder="1" applyAlignment="1">
      <alignment horizontal="right"/>
    </xf>
    <xf numFmtId="165" fontId="0" fillId="31" borderId="34" xfId="0" applyNumberFormat="1" applyFill="1" applyBorder="1"/>
    <xf numFmtId="0" fontId="0" fillId="31" borderId="35" xfId="0" applyFill="1" applyBorder="1" applyAlignment="1">
      <alignment horizontal="right"/>
    </xf>
    <xf numFmtId="165" fontId="0" fillId="31" borderId="23" xfId="0" applyNumberFormat="1" applyFill="1" applyBorder="1"/>
    <xf numFmtId="0" fontId="0" fillId="31" borderId="36" xfId="0" applyFill="1" applyBorder="1" applyAlignment="1">
      <alignment horizontal="right"/>
    </xf>
    <xf numFmtId="165" fontId="0" fillId="31" borderId="24" xfId="0" applyNumberFormat="1" applyFill="1" applyBorder="1"/>
    <xf numFmtId="0" fontId="0" fillId="30" borderId="42" xfId="0" applyFill="1" applyBorder="1"/>
    <xf numFmtId="0" fontId="0" fillId="31" borderId="43" xfId="0" applyFill="1" applyBorder="1" applyAlignment="1">
      <alignment horizontal="right"/>
    </xf>
    <xf numFmtId="0" fontId="0" fillId="0" borderId="53" xfId="0" applyFill="1" applyBorder="1"/>
    <xf numFmtId="2" fontId="0" fillId="32" borderId="40" xfId="0" applyNumberFormat="1" applyFont="1" applyFill="1" applyBorder="1" applyAlignment="1">
      <alignment vertical="center"/>
    </xf>
    <xf numFmtId="2" fontId="0" fillId="32" borderId="29" xfId="0" applyNumberFormat="1" applyFont="1" applyFill="1" applyBorder="1" applyAlignment="1">
      <alignment vertical="center"/>
    </xf>
    <xf numFmtId="2" fontId="32" fillId="33" borderId="28" xfId="0" applyNumberFormat="1" applyFont="1" applyFill="1" applyBorder="1" applyAlignment="1">
      <alignment vertical="center"/>
    </xf>
    <xf numFmtId="0" fontId="38" fillId="0" borderId="0" xfId="0" applyFont="1"/>
    <xf numFmtId="165" fontId="0" fillId="32" borderId="41" xfId="0" applyNumberFormat="1" applyFont="1" applyFill="1" applyBorder="1" applyAlignment="1">
      <alignment vertical="center"/>
    </xf>
    <xf numFmtId="165" fontId="0" fillId="32" borderId="57" xfId="0" applyNumberFormat="1" applyFont="1" applyFill="1" applyBorder="1" applyAlignment="1">
      <alignment vertical="center"/>
    </xf>
    <xf numFmtId="0" fontId="0" fillId="0" borderId="59" xfId="0" applyFill="1" applyBorder="1"/>
    <xf numFmtId="0" fontId="21" fillId="31" borderId="42" xfId="0" applyFont="1" applyFill="1" applyBorder="1" applyAlignment="1">
      <alignment horizontal="left" vertical="center" wrapText="1"/>
    </xf>
    <xf numFmtId="0" fontId="0" fillId="0" borderId="55" xfId="0" applyFill="1" applyBorder="1"/>
    <xf numFmtId="0" fontId="0" fillId="0" borderId="52" xfId="0" applyFill="1" applyBorder="1"/>
    <xf numFmtId="0" fontId="0" fillId="0" borderId="54" xfId="0" applyFill="1" applyBorder="1"/>
    <xf numFmtId="0" fontId="0" fillId="30" borderId="39" xfId="0" applyFill="1" applyBorder="1"/>
    <xf numFmtId="0" fontId="0" fillId="30" borderId="27" xfId="0" applyFill="1" applyBorder="1"/>
    <xf numFmtId="0" fontId="21" fillId="30" borderId="42" xfId="0" applyFont="1" applyFill="1" applyBorder="1" applyAlignment="1">
      <alignment horizontal="left" vertical="center" wrapText="1"/>
    </xf>
    <xf numFmtId="0" fontId="21" fillId="30" borderId="45" xfId="0" applyFont="1" applyFill="1" applyBorder="1" applyAlignment="1">
      <alignment horizontal="left" vertical="center" wrapText="1"/>
    </xf>
    <xf numFmtId="0" fontId="0" fillId="30" borderId="46" xfId="0" applyFill="1" applyBorder="1" applyAlignment="1">
      <alignment horizontal="left" vertical="center" wrapText="1"/>
    </xf>
    <xf numFmtId="166" fontId="0" fillId="30" borderId="46" xfId="0" applyNumberFormat="1" applyFill="1" applyBorder="1" applyAlignment="1">
      <alignment horizontal="left"/>
    </xf>
    <xf numFmtId="0" fontId="0" fillId="30" borderId="46" xfId="0" applyFill="1" applyBorder="1" applyAlignment="1"/>
    <xf numFmtId="0" fontId="0" fillId="30" borderId="48" xfId="0" applyFill="1" applyBorder="1"/>
    <xf numFmtId="165" fontId="0" fillId="30" borderId="44" xfId="0" applyNumberFormat="1" applyFill="1" applyBorder="1"/>
    <xf numFmtId="0" fontId="0" fillId="30" borderId="46" xfId="0" applyFill="1" applyBorder="1" applyAlignment="1">
      <alignment horizontal="right"/>
    </xf>
    <xf numFmtId="165" fontId="0" fillId="30" borderId="47" xfId="0" applyNumberFormat="1" applyFill="1" applyBorder="1"/>
    <xf numFmtId="0" fontId="0" fillId="30" borderId="26" xfId="0" applyFill="1" applyBorder="1"/>
    <xf numFmtId="0" fontId="0" fillId="31" borderId="39" xfId="0" applyFill="1" applyBorder="1"/>
    <xf numFmtId="0" fontId="0" fillId="31" borderId="26" xfId="0" applyFill="1" applyBorder="1"/>
    <xf numFmtId="0" fontId="0" fillId="31" borderId="27" xfId="0" applyFill="1" applyBorder="1"/>
    <xf numFmtId="0" fontId="0" fillId="30" borderId="49" xfId="0" applyFill="1" applyBorder="1"/>
    <xf numFmtId="0" fontId="0" fillId="30" borderId="47" xfId="0" applyFill="1" applyBorder="1" applyAlignment="1"/>
    <xf numFmtId="0" fontId="0" fillId="31" borderId="44" xfId="0" applyFill="1" applyBorder="1" applyAlignment="1"/>
    <xf numFmtId="164" fontId="32" fillId="33" borderId="25" xfId="0" applyNumberFormat="1" applyFont="1" applyFill="1" applyBorder="1" applyAlignment="1">
      <alignment vertical="center"/>
    </xf>
    <xf numFmtId="0" fontId="0" fillId="0" borderId="0" xfId="0" applyBorder="1" applyAlignment="1">
      <alignment horizontal="center" vertical="center" wrapText="1"/>
    </xf>
    <xf numFmtId="165" fontId="21" fillId="35" borderId="20" xfId="0" applyNumberFormat="1" applyFont="1" applyFill="1" applyBorder="1" applyAlignment="1">
      <alignment horizontal="right" vertical="center"/>
    </xf>
    <xf numFmtId="165" fontId="0" fillId="31" borderId="0" xfId="0" applyNumberFormat="1" applyFont="1" applyFill="1" applyBorder="1" applyAlignment="1">
      <alignment horizontal="right" vertical="center"/>
    </xf>
    <xf numFmtId="2" fontId="0" fillId="30" borderId="30" xfId="0" applyNumberFormat="1" applyFill="1" applyBorder="1"/>
    <xf numFmtId="2" fontId="0" fillId="30" borderId="31" xfId="0" applyNumberFormat="1" applyFill="1" applyBorder="1"/>
    <xf numFmtId="2" fontId="0" fillId="30" borderId="45" xfId="0" applyNumberFormat="1" applyFill="1" applyBorder="1"/>
    <xf numFmtId="2" fontId="0" fillId="30" borderId="32" xfId="0" applyNumberFormat="1" applyFill="1" applyBorder="1"/>
    <xf numFmtId="2" fontId="0" fillId="31" borderId="30" xfId="0" applyNumberFormat="1" applyFill="1" applyBorder="1"/>
    <xf numFmtId="2" fontId="0" fillId="31" borderId="31" xfId="0" applyNumberFormat="1" applyFill="1" applyBorder="1"/>
    <xf numFmtId="2" fontId="0" fillId="31" borderId="32" xfId="0" applyNumberFormat="1" applyFill="1" applyBorder="1"/>
    <xf numFmtId="2" fontId="0" fillId="30" borderId="42" xfId="0" applyNumberFormat="1" applyFill="1" applyBorder="1"/>
    <xf numFmtId="2" fontId="0" fillId="31" borderId="42" xfId="0" applyNumberFormat="1" applyFill="1" applyBorder="1"/>
    <xf numFmtId="2" fontId="0" fillId="31" borderId="45" xfId="0" applyNumberFormat="1" applyFill="1" applyBorder="1"/>
    <xf numFmtId="0" fontId="0" fillId="0" borderId="0" xfId="0" applyProtection="1"/>
    <xf numFmtId="0" fontId="0" fillId="0" borderId="0" xfId="0" applyFill="1" applyProtection="1"/>
    <xf numFmtId="0" fontId="36" fillId="28" borderId="21" xfId="0" applyFont="1" applyFill="1" applyBorder="1" applyAlignment="1" applyProtection="1">
      <alignment horizontal="left" vertical="center" wrapText="1"/>
    </xf>
    <xf numFmtId="0" fontId="0" fillId="0" borderId="14" xfId="0" applyBorder="1" applyProtection="1"/>
    <xf numFmtId="0" fontId="0" fillId="0" borderId="15" xfId="0" applyBorder="1" applyProtection="1"/>
    <xf numFmtId="0" fontId="0" fillId="0" borderId="53" xfId="0" applyBorder="1" applyProtection="1"/>
    <xf numFmtId="0" fontId="0" fillId="0" borderId="51" xfId="0" applyBorder="1" applyProtection="1"/>
    <xf numFmtId="0" fontId="0" fillId="0" borderId="0" xfId="0" applyBorder="1" applyProtection="1"/>
    <xf numFmtId="0" fontId="0" fillId="0" borderId="10" xfId="0" applyBorder="1" applyProtection="1"/>
    <xf numFmtId="0" fontId="0" fillId="36" borderId="18" xfId="0" applyFill="1" applyBorder="1" applyProtection="1"/>
    <xf numFmtId="0" fontId="0" fillId="36" borderId="19" xfId="0" applyFill="1" applyBorder="1" applyProtection="1"/>
    <xf numFmtId="0" fontId="0" fillId="36" borderId="20" xfId="0" applyFill="1" applyBorder="1" applyProtection="1"/>
    <xf numFmtId="0" fontId="0" fillId="36" borderId="12" xfId="0" applyFill="1" applyBorder="1" applyProtection="1"/>
    <xf numFmtId="0" fontId="0" fillId="36" borderId="16" xfId="0" applyFill="1" applyBorder="1" applyProtection="1"/>
    <xf numFmtId="0" fontId="0" fillId="36" borderId="17" xfId="0" applyFill="1" applyBorder="1" applyProtection="1"/>
    <xf numFmtId="0" fontId="36" fillId="28" borderId="25" xfId="0" applyFont="1" applyFill="1" applyBorder="1" applyAlignment="1" applyProtection="1">
      <alignment horizontal="left" vertical="center" wrapText="1"/>
    </xf>
    <xf numFmtId="0" fontId="0" fillId="0" borderId="16" xfId="0" applyBorder="1" applyProtection="1"/>
    <xf numFmtId="0" fontId="0" fillId="0" borderId="17" xfId="0" applyBorder="1" applyProtection="1"/>
    <xf numFmtId="0" fontId="0" fillId="36" borderId="37" xfId="0" applyFill="1" applyBorder="1" applyProtection="1"/>
    <xf numFmtId="0" fontId="0" fillId="36" borderId="54" xfId="0" applyFill="1" applyBorder="1" applyProtection="1"/>
    <xf numFmtId="0" fontId="0" fillId="36" borderId="56" xfId="0" applyFill="1" applyBorder="1" applyProtection="1"/>
    <xf numFmtId="0" fontId="36" fillId="28" borderId="21" xfId="0" applyFont="1" applyFill="1" applyBorder="1" applyAlignment="1" applyProtection="1">
      <alignment horizontal="center" vertical="center" wrapText="1"/>
    </xf>
    <xf numFmtId="0" fontId="36" fillId="28" borderId="13" xfId="0" applyFont="1" applyFill="1" applyBorder="1" applyAlignment="1" applyProtection="1">
      <alignment horizontal="center" vertical="center" wrapText="1"/>
    </xf>
    <xf numFmtId="0" fontId="36" fillId="37" borderId="13" xfId="0" applyFont="1" applyFill="1" applyBorder="1" applyAlignment="1" applyProtection="1">
      <alignment horizontal="center" vertical="center" wrapText="1"/>
    </xf>
    <xf numFmtId="0" fontId="21" fillId="30" borderId="30" xfId="0" applyFont="1" applyFill="1" applyBorder="1" applyAlignment="1" applyProtection="1">
      <alignment horizontal="left" vertical="center" wrapText="1"/>
    </xf>
    <xf numFmtId="0" fontId="0" fillId="30" borderId="33" xfId="0" applyFill="1" applyBorder="1" applyAlignment="1" applyProtection="1">
      <alignment horizontal="left"/>
    </xf>
    <xf numFmtId="166" fontId="0" fillId="30" borderId="33" xfId="0" applyNumberFormat="1" applyFill="1" applyBorder="1" applyAlignment="1" applyProtection="1">
      <alignment horizontal="left"/>
    </xf>
    <xf numFmtId="0" fontId="0" fillId="30" borderId="33" xfId="0" applyFill="1" applyBorder="1" applyAlignment="1" applyProtection="1">
      <alignment horizontal="right"/>
    </xf>
    <xf numFmtId="0" fontId="0" fillId="30" borderId="33" xfId="0" applyFill="1" applyBorder="1" applyAlignment="1" applyProtection="1"/>
    <xf numFmtId="0" fontId="0" fillId="0" borderId="52" xfId="0" applyFill="1" applyBorder="1" applyProtection="1"/>
    <xf numFmtId="165" fontId="0" fillId="30" borderId="33" xfId="0" applyNumberFormat="1" applyFill="1" applyBorder="1" applyAlignment="1" applyProtection="1">
      <alignment horizontal="right"/>
    </xf>
    <xf numFmtId="0" fontId="21" fillId="30" borderId="31" xfId="0" applyFont="1" applyFill="1" applyBorder="1" applyAlignment="1" applyProtection="1">
      <alignment horizontal="left" vertical="center" wrapText="1"/>
    </xf>
    <xf numFmtId="0" fontId="0" fillId="30" borderId="35" xfId="0" applyFill="1" applyBorder="1" applyAlignment="1" applyProtection="1">
      <alignment horizontal="left"/>
    </xf>
    <xf numFmtId="166" fontId="0" fillId="30" borderId="35" xfId="0" applyNumberFormat="1" applyFill="1" applyBorder="1" applyAlignment="1" applyProtection="1">
      <alignment horizontal="left"/>
    </xf>
    <xf numFmtId="0" fontId="0" fillId="30" borderId="35" xfId="0" applyFill="1" applyBorder="1" applyAlignment="1" applyProtection="1">
      <alignment horizontal="right"/>
    </xf>
    <xf numFmtId="0" fontId="0" fillId="30" borderId="35" xfId="0" applyFill="1" applyBorder="1" applyAlignment="1" applyProtection="1"/>
    <xf numFmtId="0" fontId="0" fillId="0" borderId="53" xfId="0" applyFill="1" applyBorder="1" applyProtection="1"/>
    <xf numFmtId="165" fontId="0" fillId="30" borderId="46" xfId="0" applyNumberFormat="1" applyFill="1" applyBorder="1" applyAlignment="1" applyProtection="1">
      <alignment horizontal="right"/>
    </xf>
    <xf numFmtId="165" fontId="0" fillId="30" borderId="35" xfId="0" applyNumberFormat="1" applyFill="1" applyBorder="1" applyAlignment="1" applyProtection="1">
      <alignment horizontal="right"/>
    </xf>
    <xf numFmtId="0" fontId="21" fillId="30" borderId="32" xfId="0" applyFont="1" applyFill="1" applyBorder="1" applyAlignment="1" applyProtection="1">
      <alignment horizontal="left" vertical="center" wrapText="1"/>
    </xf>
    <xf numFmtId="0" fontId="0" fillId="30" borderId="36" xfId="0" applyFill="1" applyBorder="1" applyAlignment="1" applyProtection="1">
      <alignment horizontal="left"/>
    </xf>
    <xf numFmtId="166" fontId="0" fillId="30" borderId="36" xfId="0" applyNumberFormat="1" applyFill="1" applyBorder="1" applyAlignment="1" applyProtection="1">
      <alignment horizontal="left"/>
    </xf>
    <xf numFmtId="0" fontId="0" fillId="30" borderId="36" xfId="0" applyFill="1" applyBorder="1" applyAlignment="1" applyProtection="1">
      <alignment horizontal="right"/>
    </xf>
    <xf numFmtId="0" fontId="0" fillId="30" borderId="36" xfId="0" applyFill="1" applyBorder="1" applyAlignment="1" applyProtection="1"/>
    <xf numFmtId="0" fontId="0" fillId="0" borderId="54" xfId="0" applyFill="1" applyBorder="1" applyProtection="1"/>
    <xf numFmtId="165" fontId="0" fillId="30" borderId="50" xfId="0" applyNumberFormat="1" applyFill="1" applyBorder="1" applyAlignment="1" applyProtection="1">
      <alignment horizontal="right"/>
    </xf>
    <xf numFmtId="165" fontId="0" fillId="30" borderId="58" xfId="0" applyNumberFormat="1" applyFill="1" applyBorder="1" applyAlignment="1" applyProtection="1">
      <alignment horizontal="right"/>
    </xf>
    <xf numFmtId="165" fontId="0" fillId="0" borderId="0" xfId="0" applyNumberFormat="1" applyProtection="1"/>
    <xf numFmtId="165" fontId="36" fillId="28" borderId="25" xfId="0" applyNumberFormat="1" applyFont="1" applyFill="1" applyBorder="1" applyAlignment="1" applyProtection="1">
      <alignment horizontal="left" vertical="center" wrapText="1"/>
    </xf>
    <xf numFmtId="0" fontId="0" fillId="36" borderId="33" xfId="0" applyFill="1" applyBorder="1" applyProtection="1">
      <protection locked="0"/>
    </xf>
    <xf numFmtId="0" fontId="0" fillId="36" borderId="34" xfId="0" applyFill="1" applyBorder="1" applyProtection="1">
      <protection locked="0"/>
    </xf>
    <xf numFmtId="0" fontId="0" fillId="36" borderId="35" xfId="0" applyFill="1" applyBorder="1" applyProtection="1">
      <protection locked="0"/>
    </xf>
    <xf numFmtId="0" fontId="0" fillId="36" borderId="23" xfId="0" applyFill="1" applyBorder="1" applyProtection="1">
      <protection locked="0"/>
    </xf>
    <xf numFmtId="0" fontId="0" fillId="36" borderId="36" xfId="0" applyFill="1" applyBorder="1" applyProtection="1">
      <protection locked="0"/>
    </xf>
    <xf numFmtId="0" fontId="0" fillId="36" borderId="24" xfId="0" applyFill="1" applyBorder="1" applyProtection="1">
      <protection locked="0"/>
    </xf>
    <xf numFmtId="165" fontId="0" fillId="36" borderId="25" xfId="0" applyNumberFormat="1" applyFill="1" applyBorder="1" applyAlignment="1" applyProtection="1">
      <alignment horizontal="right"/>
      <protection locked="0"/>
    </xf>
    <xf numFmtId="0" fontId="36" fillId="28" borderId="11" xfId="0" applyFont="1" applyFill="1" applyBorder="1" applyAlignment="1" applyProtection="1">
      <alignment horizontal="left" vertical="center" wrapText="1"/>
    </xf>
    <xf numFmtId="0" fontId="0" fillId="0" borderId="0" xfId="0" applyAlignment="1"/>
    <xf numFmtId="0" fontId="36" fillId="28" borderId="18" xfId="0" applyFont="1" applyFill="1" applyBorder="1" applyAlignment="1" applyProtection="1">
      <alignment horizontal="left" vertical="center" wrapText="1"/>
    </xf>
    <xf numFmtId="0" fontId="0" fillId="0" borderId="20" xfId="0" applyBorder="1" applyAlignment="1" applyProtection="1">
      <alignment horizontal="left" vertical="center" wrapText="1"/>
    </xf>
    <xf numFmtId="0" fontId="36" fillId="28" borderId="13"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15" xfId="0" applyBorder="1" applyAlignment="1" applyProtection="1">
      <alignment horizontal="left" vertical="center" wrapText="1"/>
    </xf>
    <xf numFmtId="0" fontId="36" fillId="34" borderId="21" xfId="0" applyFont="1" applyFill="1" applyBorder="1" applyAlignment="1" applyProtection="1">
      <alignment horizontal="center" vertical="center" wrapText="1"/>
    </xf>
    <xf numFmtId="0" fontId="0" fillId="0" borderId="22" xfId="0" applyBorder="1" applyAlignment="1" applyProtection="1">
      <alignment horizontal="center" vertical="center" wrapText="1"/>
    </xf>
    <xf numFmtId="0" fontId="36" fillId="28" borderId="18" xfId="0" applyFont="1" applyFill="1"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9" xfId="0" applyBorder="1" applyAlignment="1" applyProtection="1">
      <alignment horizontal="center" vertical="center" wrapText="1"/>
    </xf>
    <xf numFmtId="0" fontId="36" fillId="37" borderId="18" xfId="0" applyFont="1" applyFill="1" applyBorder="1" applyAlignment="1" applyProtection="1">
      <alignment horizontal="center" vertical="center" wrapText="1"/>
    </xf>
    <xf numFmtId="0" fontId="0" fillId="37" borderId="20" xfId="0" applyFill="1" applyBorder="1" applyAlignment="1" applyProtection="1">
      <alignment horizontal="center" vertical="center" wrapText="1"/>
    </xf>
    <xf numFmtId="0" fontId="36" fillId="34" borderId="21" xfId="0" applyFont="1" applyFill="1" applyBorder="1" applyAlignment="1">
      <alignment horizontal="center" vertical="center" wrapText="1"/>
    </xf>
    <xf numFmtId="0" fontId="0" fillId="0" borderId="38" xfId="0" applyBorder="1" applyAlignment="1">
      <alignment horizontal="center" vertical="center" wrapText="1"/>
    </xf>
    <xf numFmtId="0" fontId="36" fillId="28" borderId="21" xfId="0" applyFont="1" applyFill="1" applyBorder="1" applyAlignment="1">
      <alignment horizontal="center" vertical="center" wrapText="1"/>
    </xf>
    <xf numFmtId="0" fontId="40" fillId="28" borderId="13" xfId="0" applyFont="1" applyFill="1" applyBorder="1" applyAlignment="1">
      <alignment horizontal="center" vertical="center" wrapText="1"/>
    </xf>
    <xf numFmtId="0" fontId="41" fillId="0" borderId="15" xfId="0" applyFont="1" applyBorder="1" applyAlignment="1"/>
    <xf numFmtId="0" fontId="41" fillId="0" borderId="12" xfId="0" applyFont="1" applyBorder="1" applyAlignment="1"/>
    <xf numFmtId="0" fontId="41" fillId="0" borderId="17" xfId="0" applyFont="1" applyBorder="1" applyAlignment="1"/>
    <xf numFmtId="0" fontId="36" fillId="28" borderId="18" xfId="0" applyFont="1" applyFill="1" applyBorder="1" applyAlignment="1">
      <alignment horizontal="left" vertical="center" wrapText="1"/>
    </xf>
    <xf numFmtId="0" fontId="0" fillId="0" borderId="19" xfId="0" applyBorder="1" applyAlignment="1">
      <alignment horizontal="left"/>
    </xf>
    <xf numFmtId="0" fontId="0" fillId="0" borderId="20" xfId="0" applyBorder="1" applyAlignment="1">
      <alignment horizontal="left"/>
    </xf>
    <xf numFmtId="2" fontId="39" fillId="33" borderId="18" xfId="0" applyNumberFormat="1" applyFont="1" applyFill="1" applyBorder="1" applyAlignment="1">
      <alignment vertical="center"/>
    </xf>
    <xf numFmtId="0" fontId="0" fillId="0" borderId="19" xfId="0" applyBorder="1" applyAlignment="1"/>
    <xf numFmtId="0" fontId="0" fillId="0" borderId="20" xfId="0" applyBorder="1" applyAlignment="1"/>
    <xf numFmtId="164" fontId="0" fillId="32" borderId="13" xfId="0" applyNumberFormat="1" applyFont="1" applyFill="1" applyBorder="1" applyAlignment="1">
      <alignment vertical="center"/>
    </xf>
    <xf numFmtId="0" fontId="0" fillId="0" borderId="14" xfId="0" applyBorder="1" applyAlignment="1"/>
    <xf numFmtId="0" fontId="0" fillId="0" borderId="15" xfId="0" applyBorder="1" applyAlignment="1"/>
    <xf numFmtId="164" fontId="0" fillId="32" borderId="12" xfId="0" applyNumberFormat="1" applyFont="1" applyFill="1" applyBorder="1" applyAlignment="1">
      <alignment vertical="center"/>
    </xf>
    <xf numFmtId="0" fontId="0" fillId="0" borderId="16" xfId="0" applyBorder="1" applyAlignment="1"/>
    <xf numFmtId="0" fontId="0" fillId="0" borderId="17" xfId="0" applyBorder="1" applyAlignment="1"/>
    <xf numFmtId="0" fontId="36" fillId="34" borderId="18" xfId="0" applyFont="1" applyFill="1" applyBorder="1" applyAlignment="1">
      <alignment horizontal="center" vertical="center" wrapText="1"/>
    </xf>
    <xf numFmtId="0" fontId="0" fillId="0" borderId="15" xfId="0" applyBorder="1" applyAlignment="1">
      <alignment horizontal="center" vertical="center" wrapText="1"/>
    </xf>
    <xf numFmtId="0" fontId="34" fillId="0" borderId="21" xfId="0" applyFont="1" applyFill="1" applyBorder="1" applyAlignment="1">
      <alignment vertical="top" wrapText="1"/>
    </xf>
    <xf numFmtId="0" fontId="0" fillId="0" borderId="38" xfId="0" applyBorder="1" applyAlignment="1"/>
    <xf numFmtId="0" fontId="34" fillId="25" borderId="18" xfId="0" applyFont="1" applyFill="1" applyBorder="1" applyAlignment="1">
      <alignment vertical="top" wrapText="1"/>
    </xf>
    <xf numFmtId="0" fontId="33" fillId="0" borderId="31" xfId="30" applyBorder="1" applyAlignment="1">
      <alignment horizontal="center" vertical="center" wrapText="1"/>
    </xf>
    <xf numFmtId="0" fontId="0" fillId="0" borderId="23" xfId="0" applyBorder="1" applyAlignment="1"/>
    <xf numFmtId="0" fontId="33" fillId="0" borderId="32" xfId="30" applyBorder="1" applyAlignment="1">
      <alignment horizontal="center" vertical="center" wrapText="1"/>
    </xf>
    <xf numFmtId="0" fontId="0" fillId="0" borderId="24" xfId="0" applyBorder="1" applyAlignment="1"/>
    <xf numFmtId="0" fontId="33" fillId="27" borderId="31" xfId="30" applyFill="1" applyBorder="1" applyAlignment="1">
      <alignment horizontal="center" vertical="center" wrapText="1"/>
    </xf>
    <xf numFmtId="0" fontId="0" fillId="0" borderId="23" xfId="0" applyBorder="1" applyAlignment="1">
      <alignment horizontal="center" vertical="center" wrapText="1"/>
    </xf>
    <xf numFmtId="0" fontId="33" fillId="27" borderId="32" xfId="30" applyFill="1" applyBorder="1" applyAlignment="1">
      <alignment horizontal="center" vertical="center" wrapText="1"/>
    </xf>
    <xf numFmtId="0" fontId="36" fillId="28" borderId="13" xfId="0" applyFont="1" applyFill="1" applyBorder="1" applyAlignment="1">
      <alignment horizontal="center" vertical="center" wrapText="1"/>
    </xf>
    <xf numFmtId="0" fontId="36" fillId="28" borderId="11"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xf numFmtId="0" fontId="36" fillId="28" borderId="22" xfId="0" applyFont="1" applyFill="1" applyBorder="1" applyAlignment="1">
      <alignment vertical="center" wrapText="1"/>
    </xf>
    <xf numFmtId="0" fontId="37" fillId="29" borderId="11" xfId="0" applyFont="1" applyFill="1" applyBorder="1" applyAlignment="1">
      <alignment vertical="top" wrapText="1"/>
    </xf>
    <xf numFmtId="0" fontId="0" fillId="29" borderId="0" xfId="0" applyFill="1" applyBorder="1" applyAlignment="1"/>
    <xf numFmtId="0" fontId="0" fillId="29" borderId="10" xfId="0" applyFill="1" applyBorder="1" applyAlignment="1"/>
    <xf numFmtId="0" fontId="37" fillId="29" borderId="12" xfId="0" applyFont="1" applyFill="1" applyBorder="1" applyAlignment="1">
      <alignment vertical="top" wrapText="1"/>
    </xf>
    <xf numFmtId="0" fontId="0" fillId="29" borderId="16" xfId="0" applyFill="1" applyBorder="1" applyAlignment="1"/>
    <xf numFmtId="0" fontId="0" fillId="29" borderId="17" xfId="0" applyFill="1" applyBorder="1" applyAlignment="1"/>
    <xf numFmtId="0" fontId="37" fillId="26" borderId="18" xfId="0" applyFont="1" applyFill="1"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0" fontId="37" fillId="26" borderId="12" xfId="0" applyFont="1" applyFill="1" applyBorder="1" applyAlignment="1">
      <alignment vertical="top" wrapText="1"/>
    </xf>
    <xf numFmtId="0" fontId="34" fillId="29" borderId="18" xfId="0" applyFont="1" applyFill="1" applyBorder="1" applyAlignment="1">
      <alignment vertical="top" wrapText="1"/>
    </xf>
    <xf numFmtId="0" fontId="0" fillId="29" borderId="19" xfId="0" applyFill="1" applyBorder="1" applyAlignment="1"/>
    <xf numFmtId="0" fontId="0" fillId="29" borderId="20" xfId="0" applyFill="1" applyBorder="1" applyAlignment="1"/>
    <xf numFmtId="0" fontId="37" fillId="29" borderId="13" xfId="0" applyFont="1" applyFill="1" applyBorder="1" applyAlignment="1">
      <alignment vertical="top" wrapText="1"/>
    </xf>
    <xf numFmtId="0" fontId="0" fillId="29" borderId="14" xfId="0" applyFill="1" applyBorder="1" applyAlignment="1"/>
    <xf numFmtId="0" fontId="0" fillId="29" borderId="15" xfId="0" applyFill="1" applyBorder="1" applyAlignment="1"/>
    <xf numFmtId="0" fontId="37" fillId="26" borderId="11" xfId="0" applyFont="1" applyFill="1" applyBorder="1" applyAlignment="1">
      <alignment vertical="top"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erekening" xfId="25" builtinId="22" customBuiltin="1"/>
    <cellStyle name="Controlecel" xfId="26" builtinId="23" customBuiltin="1"/>
    <cellStyle name="Euro" xfId="27" xr:uid="{00000000-0005-0000-0000-00001A000000}"/>
    <cellStyle name="Gekoppelde cel" xfId="28" builtinId="24" customBuiltin="1"/>
    <cellStyle name="Goed" xfId="29" builtinId="26" customBuiltin="1"/>
    <cellStyle name="Hyperlink" xfId="30" builtinId="8"/>
    <cellStyle name="Invoer" xfId="31" builtinId="20" customBuiltin="1"/>
    <cellStyle name="Kop 1" xfId="32" builtinId="16" customBuiltin="1"/>
    <cellStyle name="Kop 2" xfId="33" builtinId="17" customBuiltin="1"/>
    <cellStyle name="Kop 3" xfId="34" builtinId="18" customBuiltin="1"/>
    <cellStyle name="Kop 4" xfId="35" builtinId="19" customBuiltin="1"/>
    <cellStyle name="Neutraal" xfId="36" builtinId="28" customBuiltin="1"/>
    <cellStyle name="Notitie" xfId="37" builtinId="10" customBuiltin="1"/>
    <cellStyle name="Ongeldig" xfId="38" builtinId="27" customBuiltin="1"/>
    <cellStyle name="Standaard" xfId="0" builtinId="0"/>
    <cellStyle name="Titel" xfId="39" builtinId="15" customBuiltin="1"/>
    <cellStyle name="Totaal" xfId="40" builtinId="25" customBuiltin="1"/>
    <cellStyle name="Uitvoer" xfId="41" builtinId="21" customBuiltin="1"/>
    <cellStyle name="Verklarende tekst" xfId="42" builtinId="53" customBuiltin="1"/>
    <cellStyle name="Waarschuwingstekst" xfId="43"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71CC16"/>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AECF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emf"/><Relationship Id="rId7" Type="http://schemas.openxmlformats.org/officeDocument/2006/relationships/image" Target="../media/image10.png"/><Relationship Id="rId12" Type="http://schemas.openxmlformats.org/officeDocument/2006/relationships/image" Target="../media/image15.jpeg"/><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png"/><Relationship Id="rId15" Type="http://schemas.openxmlformats.org/officeDocument/2006/relationships/image" Target="../media/image18.jpeg"/><Relationship Id="rId10" Type="http://schemas.openxmlformats.org/officeDocument/2006/relationships/image" Target="../media/image13.jpeg"/><Relationship Id="rId4" Type="http://schemas.openxmlformats.org/officeDocument/2006/relationships/image" Target="../media/image7.emf"/><Relationship Id="rId9" Type="http://schemas.openxmlformats.org/officeDocument/2006/relationships/image" Target="../media/image12.jpeg"/><Relationship Id="rId14"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65</xdr:row>
      <xdr:rowOff>143050</xdr:rowOff>
    </xdr:from>
    <xdr:to>
      <xdr:col>2</xdr:col>
      <xdr:colOff>180975</xdr:colOff>
      <xdr:row>70</xdr:row>
      <xdr:rowOff>110183</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1144425"/>
          <a:ext cx="1943100" cy="795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1390650</xdr:colOff>
          <xdr:row>15</xdr:row>
          <xdr:rowOff>9525</xdr:rowOff>
        </xdr:from>
        <xdr:to>
          <xdr:col>6</xdr:col>
          <xdr:colOff>247650</xdr:colOff>
          <xdr:row>16</xdr:row>
          <xdr:rowOff>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895350</xdr:colOff>
      <xdr:row>43</xdr:row>
      <xdr:rowOff>28575</xdr:rowOff>
    </xdr:from>
    <xdr:to>
      <xdr:col>0</xdr:col>
      <xdr:colOff>1295400</xdr:colOff>
      <xdr:row>44</xdr:row>
      <xdr:rowOff>123825</xdr:rowOff>
    </xdr:to>
    <xdr:pic>
      <xdr:nvPicPr>
        <xdr:cNvPr id="8688" name="Afbeelding 2">
          <a:extLst>
            <a:ext uri="{FF2B5EF4-FFF2-40B4-BE49-F238E27FC236}">
              <a16:creationId xmlns:a16="http://schemas.microsoft.com/office/drawing/2014/main" id="{00000000-0008-0000-0200-0000F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12725400"/>
          <a:ext cx="400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885825</xdr:colOff>
      <xdr:row>45</xdr:row>
      <xdr:rowOff>19050</xdr:rowOff>
    </xdr:from>
    <xdr:to>
      <xdr:col>0</xdr:col>
      <xdr:colOff>1304925</xdr:colOff>
      <xdr:row>46</xdr:row>
      <xdr:rowOff>133350</xdr:rowOff>
    </xdr:to>
    <xdr:pic>
      <xdr:nvPicPr>
        <xdr:cNvPr id="8689" name="Afbeelding 4">
          <a:extLst>
            <a:ext uri="{FF2B5EF4-FFF2-40B4-BE49-F238E27FC236}">
              <a16:creationId xmlns:a16="http://schemas.microsoft.com/office/drawing/2014/main" id="{00000000-0008-0000-0200-0000F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825" y="13144500"/>
          <a:ext cx="419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47</xdr:row>
      <xdr:rowOff>19050</xdr:rowOff>
    </xdr:from>
    <xdr:to>
      <xdr:col>0</xdr:col>
      <xdr:colOff>1304925</xdr:colOff>
      <xdr:row>48</xdr:row>
      <xdr:rowOff>152400</xdr:rowOff>
    </xdr:to>
    <xdr:pic>
      <xdr:nvPicPr>
        <xdr:cNvPr id="8690" name="Afbeelding 5">
          <a:extLst>
            <a:ext uri="{FF2B5EF4-FFF2-40B4-BE49-F238E27FC236}">
              <a16:creationId xmlns:a16="http://schemas.microsoft.com/office/drawing/2014/main" id="{00000000-0008-0000-0200-0000F22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 y="13573125"/>
          <a:ext cx="447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847725</xdr:colOff>
      <xdr:row>49</xdr:row>
      <xdr:rowOff>28575</xdr:rowOff>
    </xdr:from>
    <xdr:to>
      <xdr:col>0</xdr:col>
      <xdr:colOff>1323975</xdr:colOff>
      <xdr:row>50</xdr:row>
      <xdr:rowOff>171450</xdr:rowOff>
    </xdr:to>
    <xdr:pic>
      <xdr:nvPicPr>
        <xdr:cNvPr id="8691" name="Afbeelding 6">
          <a:extLst>
            <a:ext uri="{FF2B5EF4-FFF2-40B4-BE49-F238E27FC236}">
              <a16:creationId xmlns:a16="http://schemas.microsoft.com/office/drawing/2014/main" id="{00000000-0008-0000-0200-0000F3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5" y="14011275"/>
          <a:ext cx="476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5</xdr:row>
      <xdr:rowOff>0</xdr:rowOff>
    </xdr:from>
    <xdr:to>
      <xdr:col>9</xdr:col>
      <xdr:colOff>304800</xdr:colOff>
      <xdr:row>6</xdr:row>
      <xdr:rowOff>123825</xdr:rowOff>
    </xdr:to>
    <xdr:sp macro="" textlink="">
      <xdr:nvSpPr>
        <xdr:cNvPr id="8692" name="AutoShape 15" descr="Afbeeldingsresultaat voor definitie led lampen">
          <a:extLst>
            <a:ext uri="{FF2B5EF4-FFF2-40B4-BE49-F238E27FC236}">
              <a16:creationId xmlns:a16="http://schemas.microsoft.com/office/drawing/2014/main" id="{00000000-0008-0000-0200-0000F4210000}"/>
            </a:ext>
          </a:extLst>
        </xdr:cNvPr>
        <xdr:cNvSpPr>
          <a:spLocks noChangeAspect="1" noChangeArrowheads="1"/>
        </xdr:cNvSpPr>
      </xdr:nvSpPr>
      <xdr:spPr bwMode="auto">
        <a:xfrm>
          <a:off x="7810500" y="14763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352425</xdr:colOff>
      <xdr:row>22</xdr:row>
      <xdr:rowOff>104775</xdr:rowOff>
    </xdr:from>
    <xdr:to>
      <xdr:col>0</xdr:col>
      <xdr:colOff>2171700</xdr:colOff>
      <xdr:row>32</xdr:row>
      <xdr:rowOff>57150</xdr:rowOff>
    </xdr:to>
    <xdr:pic>
      <xdr:nvPicPr>
        <xdr:cNvPr id="8693" name="Afbeelding 1">
          <a:extLst>
            <a:ext uri="{FF2B5EF4-FFF2-40B4-BE49-F238E27FC236}">
              <a16:creationId xmlns:a16="http://schemas.microsoft.com/office/drawing/2014/main" id="{00000000-0008-0000-0200-0000F52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7991475"/>
          <a:ext cx="18192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2990850</xdr:colOff>
      <xdr:row>22</xdr:row>
      <xdr:rowOff>104775</xdr:rowOff>
    </xdr:from>
    <xdr:to>
      <xdr:col>3</xdr:col>
      <xdr:colOff>47625</xdr:colOff>
      <xdr:row>32</xdr:row>
      <xdr:rowOff>47625</xdr:rowOff>
    </xdr:to>
    <xdr:pic>
      <xdr:nvPicPr>
        <xdr:cNvPr id="8694" name="Afbeelding 8191">
          <a:extLst>
            <a:ext uri="{FF2B5EF4-FFF2-40B4-BE49-F238E27FC236}">
              <a16:creationId xmlns:a16="http://schemas.microsoft.com/office/drawing/2014/main" id="{00000000-0008-0000-0200-0000F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0850" y="7991475"/>
          <a:ext cx="18192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22</xdr:row>
      <xdr:rowOff>114300</xdr:rowOff>
    </xdr:from>
    <xdr:to>
      <xdr:col>6</xdr:col>
      <xdr:colOff>123825</xdr:colOff>
      <xdr:row>32</xdr:row>
      <xdr:rowOff>38100</xdr:rowOff>
    </xdr:to>
    <xdr:pic>
      <xdr:nvPicPr>
        <xdr:cNvPr id="8695" name="Afbeelding 8194">
          <a:extLst>
            <a:ext uri="{FF2B5EF4-FFF2-40B4-BE49-F238E27FC236}">
              <a16:creationId xmlns:a16="http://schemas.microsoft.com/office/drawing/2014/main" id="{00000000-0008-0000-0200-0000F72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38650" y="8001000"/>
          <a:ext cx="181927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32</xdr:row>
          <xdr:rowOff>152400</xdr:rowOff>
        </xdr:from>
        <xdr:to>
          <xdr:col>7</xdr:col>
          <xdr:colOff>0</xdr:colOff>
          <xdr:row>37</xdr:row>
          <xdr:rowOff>200025</xdr:rowOff>
        </xdr:to>
        <xdr:sp macro="" textlink="">
          <xdr:nvSpPr>
            <xdr:cNvPr id="8234" name="Object 42" hidden="1">
              <a:extLst>
                <a:ext uri="{63B3BB69-23CF-44E3-9099-C40C66FF867C}">
                  <a14:compatExt spid="_x0000_s8234"/>
                </a:ext>
                <a:ext uri="{FF2B5EF4-FFF2-40B4-BE49-F238E27FC236}">
                  <a16:creationId xmlns:a16="http://schemas.microsoft.com/office/drawing/2014/main" id="{00000000-0008-0000-0200-00002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1914525</xdr:colOff>
      <xdr:row>66</xdr:row>
      <xdr:rowOff>76200</xdr:rowOff>
    </xdr:from>
    <xdr:to>
      <xdr:col>0</xdr:col>
      <xdr:colOff>2943225</xdr:colOff>
      <xdr:row>66</xdr:row>
      <xdr:rowOff>1666875</xdr:rowOff>
    </xdr:to>
    <xdr:pic>
      <xdr:nvPicPr>
        <xdr:cNvPr id="8696" name="Afbeelding 9" descr="E27 lampfitting">
          <a:extLst>
            <a:ext uri="{FF2B5EF4-FFF2-40B4-BE49-F238E27FC236}">
              <a16:creationId xmlns:a16="http://schemas.microsoft.com/office/drawing/2014/main" id="{00000000-0008-0000-0200-0000F82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14525" y="17859375"/>
          <a:ext cx="10287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1971675</xdr:colOff>
      <xdr:row>68</xdr:row>
      <xdr:rowOff>266700</xdr:rowOff>
    </xdr:from>
    <xdr:to>
      <xdr:col>0</xdr:col>
      <xdr:colOff>2876550</xdr:colOff>
      <xdr:row>68</xdr:row>
      <xdr:rowOff>1857375</xdr:rowOff>
    </xdr:to>
    <xdr:pic>
      <xdr:nvPicPr>
        <xdr:cNvPr id="8697" name="Afbeelding 10" descr="E14 lampfitting">
          <a:extLst>
            <a:ext uri="{FF2B5EF4-FFF2-40B4-BE49-F238E27FC236}">
              <a16:creationId xmlns:a16="http://schemas.microsoft.com/office/drawing/2014/main" id="{00000000-0008-0000-0200-0000F92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71675" y="20021550"/>
          <a:ext cx="90487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1885950</xdr:colOff>
      <xdr:row>70</xdr:row>
      <xdr:rowOff>361950</xdr:rowOff>
    </xdr:from>
    <xdr:to>
      <xdr:col>0</xdr:col>
      <xdr:colOff>3038475</xdr:colOff>
      <xdr:row>70</xdr:row>
      <xdr:rowOff>1828800</xdr:rowOff>
    </xdr:to>
    <xdr:pic>
      <xdr:nvPicPr>
        <xdr:cNvPr id="8698" name="Afbeelding 11" descr="GU10 lampfitting">
          <a:extLst>
            <a:ext uri="{FF2B5EF4-FFF2-40B4-BE49-F238E27FC236}">
              <a16:creationId xmlns:a16="http://schemas.microsoft.com/office/drawing/2014/main" id="{00000000-0008-0000-0200-0000F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85950" y="22612350"/>
          <a:ext cx="1152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1924050</xdr:colOff>
      <xdr:row>71</xdr:row>
      <xdr:rowOff>123825</xdr:rowOff>
    </xdr:from>
    <xdr:to>
      <xdr:col>0</xdr:col>
      <xdr:colOff>3000375</xdr:colOff>
      <xdr:row>72</xdr:row>
      <xdr:rowOff>1381125</xdr:rowOff>
    </xdr:to>
    <xdr:pic>
      <xdr:nvPicPr>
        <xdr:cNvPr id="8699" name="Afbeelding 12" descr="B22 lampfitting">
          <a:extLst>
            <a:ext uri="{FF2B5EF4-FFF2-40B4-BE49-F238E27FC236}">
              <a16:creationId xmlns:a16="http://schemas.microsoft.com/office/drawing/2014/main" id="{00000000-0008-0000-0200-0000FB2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24050" y="24965025"/>
          <a:ext cx="10763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1924050</xdr:colOff>
      <xdr:row>74</xdr:row>
      <xdr:rowOff>161925</xdr:rowOff>
    </xdr:from>
    <xdr:to>
      <xdr:col>0</xdr:col>
      <xdr:colOff>2990850</xdr:colOff>
      <xdr:row>74</xdr:row>
      <xdr:rowOff>1266825</xdr:rowOff>
    </xdr:to>
    <xdr:pic>
      <xdr:nvPicPr>
        <xdr:cNvPr id="8700" name="Afbeelding 13" descr="GU5.3 lampfitting">
          <a:extLst>
            <a:ext uri="{FF2B5EF4-FFF2-40B4-BE49-F238E27FC236}">
              <a16:creationId xmlns:a16="http://schemas.microsoft.com/office/drawing/2014/main" id="{00000000-0008-0000-0200-0000FC2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24050" y="26974800"/>
          <a:ext cx="1066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2000250</xdr:colOff>
      <xdr:row>76</xdr:row>
      <xdr:rowOff>333375</xdr:rowOff>
    </xdr:from>
    <xdr:to>
      <xdr:col>0</xdr:col>
      <xdr:colOff>2981325</xdr:colOff>
      <xdr:row>76</xdr:row>
      <xdr:rowOff>1800225</xdr:rowOff>
    </xdr:to>
    <xdr:pic>
      <xdr:nvPicPr>
        <xdr:cNvPr id="8701" name="Afbeelding 14" descr="G4 lampfitting">
          <a:extLst>
            <a:ext uri="{FF2B5EF4-FFF2-40B4-BE49-F238E27FC236}">
              <a16:creationId xmlns:a16="http://schemas.microsoft.com/office/drawing/2014/main" id="{00000000-0008-0000-0200-0000FD2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00250" y="29098875"/>
          <a:ext cx="9810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1924050</xdr:colOff>
      <xdr:row>77</xdr:row>
      <xdr:rowOff>114300</xdr:rowOff>
    </xdr:from>
    <xdr:to>
      <xdr:col>0</xdr:col>
      <xdr:colOff>2924175</xdr:colOff>
      <xdr:row>78</xdr:row>
      <xdr:rowOff>1609725</xdr:rowOff>
    </xdr:to>
    <xdr:pic>
      <xdr:nvPicPr>
        <xdr:cNvPr id="8702" name="Afbeelding 15" descr="G9 lampfitting">
          <a:extLst>
            <a:ext uri="{FF2B5EF4-FFF2-40B4-BE49-F238E27FC236}">
              <a16:creationId xmlns:a16="http://schemas.microsoft.com/office/drawing/2014/main" id="{00000000-0008-0000-0200-0000FE21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24050" y="31146750"/>
          <a:ext cx="10001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1533525</xdr:colOff>
      <xdr:row>80</xdr:row>
      <xdr:rowOff>76200</xdr:rowOff>
    </xdr:from>
    <xdr:to>
      <xdr:col>0</xdr:col>
      <xdr:colOff>3448050</xdr:colOff>
      <xdr:row>80</xdr:row>
      <xdr:rowOff>1390650</xdr:rowOff>
    </xdr:to>
    <xdr:pic>
      <xdr:nvPicPr>
        <xdr:cNvPr id="8703" name="Afbeelding 16" descr="G53 lampfitting">
          <a:extLst>
            <a:ext uri="{FF2B5EF4-FFF2-40B4-BE49-F238E27FC236}">
              <a16:creationId xmlns:a16="http://schemas.microsoft.com/office/drawing/2014/main" id="{00000000-0008-0000-0200-0000FF2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33525" y="33432750"/>
          <a:ext cx="19145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lampdirect.nl/catalog/category/view/id/235?replacer_for_lamp_power_range=20W+-+29W%2C30W+-+39W" TargetMode="External"/><Relationship Id="rId18" Type="http://schemas.openxmlformats.org/officeDocument/2006/relationships/hyperlink" Target="https://www.lampdirect.nl/catalog/category/view/id/235?replacer_for_lamp_power_range=%3E90W" TargetMode="External"/><Relationship Id="rId26" Type="http://schemas.openxmlformats.org/officeDocument/2006/relationships/hyperlink" Target="https://www.consumentenbond.nl/led-lamp" TargetMode="External"/><Relationship Id="rId3" Type="http://schemas.openxmlformats.org/officeDocument/2006/relationships/hyperlink" Target="https://www.lampdirect.nl/catalog/category/view/id/235?replacer_for_lamp_power_range=60W+-+69W" TargetMode="External"/><Relationship Id="rId21" Type="http://schemas.openxmlformats.org/officeDocument/2006/relationships/hyperlink" Target="https://www.lampdirect.nl/catalog/category/view/id/235?replacer_for_lamp_power_range=60W+-+69W" TargetMode="External"/><Relationship Id="rId34" Type="http://schemas.openxmlformats.org/officeDocument/2006/relationships/package" Target="../embeddings/Microsoft_Visio_Drawing1.vsdx"/><Relationship Id="rId7" Type="http://schemas.openxmlformats.org/officeDocument/2006/relationships/hyperlink" Target="https://www.lampdirect.nl/catalog/category/view/id/235?replacer_for_lamp_power_range=20W+-+29W%2C30W+-+39W" TargetMode="External"/><Relationship Id="rId12" Type="http://schemas.openxmlformats.org/officeDocument/2006/relationships/hyperlink" Target="https://www.lampdirect.nl/catalog/category/view/id/235?replacer_for_lamp_power_range=%3E90W" TargetMode="External"/><Relationship Id="rId17" Type="http://schemas.openxmlformats.org/officeDocument/2006/relationships/hyperlink" Target="https://www.lampdirect.nl/catalog/category/view/id/235?replacer_for_lamp_power_range=%3E90W" TargetMode="External"/><Relationship Id="rId25" Type="http://schemas.openxmlformats.org/officeDocument/2006/relationships/hyperlink" Target="https://www.lampdirect.nl/" TargetMode="External"/><Relationship Id="rId33" Type="http://schemas.openxmlformats.org/officeDocument/2006/relationships/image" Target="../media/image2.emf"/><Relationship Id="rId2" Type="http://schemas.openxmlformats.org/officeDocument/2006/relationships/hyperlink" Target="https://www.lampdirect.nl/catalog/category/view/id/235?replacer_for_lamp_power_range=40W+-+49W" TargetMode="External"/><Relationship Id="rId16" Type="http://schemas.openxmlformats.org/officeDocument/2006/relationships/hyperlink" Target="https://www.lampdirect.nl/catalog/category/view/id/235?replacer_for_lamp_power_range=70W+-+79W" TargetMode="External"/><Relationship Id="rId20" Type="http://schemas.openxmlformats.org/officeDocument/2006/relationships/hyperlink" Target="https://www.lampdirect.nl/catalog/category/view/id/235?replacer_for_lamp_power_range=40W+-+49W" TargetMode="External"/><Relationship Id="rId29" Type="http://schemas.openxmlformats.org/officeDocument/2006/relationships/printerSettings" Target="../printerSettings/printerSettings3.bin"/><Relationship Id="rId1" Type="http://schemas.openxmlformats.org/officeDocument/2006/relationships/hyperlink" Target="https://www.lampdirect.nl/catalog/category/view/id/235?replacer_for_lamp_power_range=20W+-+29W%2C30W+-+39W" TargetMode="External"/><Relationship Id="rId6" Type="http://schemas.openxmlformats.org/officeDocument/2006/relationships/hyperlink" Target="https://www.lampdirect.nl/catalog/category/view/id/235?replacer_for_lamp_power_range=%3E90W" TargetMode="External"/><Relationship Id="rId11" Type="http://schemas.openxmlformats.org/officeDocument/2006/relationships/hyperlink" Target="https://www.lampdirect.nl/catalog/category/view/id/235?replacer_for_lamp_power_range=%3E90W" TargetMode="External"/><Relationship Id="rId24" Type="http://schemas.openxmlformats.org/officeDocument/2006/relationships/hyperlink" Target="https://www.lampdirect.nl/catalog/category/view/id/235?replacer_for_lamp_power_range=%3E90W" TargetMode="External"/><Relationship Id="rId32" Type="http://schemas.openxmlformats.org/officeDocument/2006/relationships/package" Target="../embeddings/Microsoft_Visio_Drawing.vsdx"/><Relationship Id="rId5" Type="http://schemas.openxmlformats.org/officeDocument/2006/relationships/hyperlink" Target="https://www.lampdirect.nl/catalog/category/view/id/235?replacer_for_lamp_power_range=%3E90W" TargetMode="External"/><Relationship Id="rId15" Type="http://schemas.openxmlformats.org/officeDocument/2006/relationships/hyperlink" Target="https://www.lampdirect.nl/catalog/category/view/id/235?replacer_for_lamp_power_range=60W+-+69W" TargetMode="External"/><Relationship Id="rId23" Type="http://schemas.openxmlformats.org/officeDocument/2006/relationships/hyperlink" Target="https://www.lampdirect.nl/catalog/category/view/id/235?replacer_for_lamp_power_range=%3E90W" TargetMode="External"/><Relationship Id="rId28" Type="http://schemas.openxmlformats.org/officeDocument/2006/relationships/hyperlink" Target="http://www.olino.org/" TargetMode="External"/><Relationship Id="rId36" Type="http://schemas.openxmlformats.org/officeDocument/2006/relationships/comments" Target="../comments1.xml"/><Relationship Id="rId10" Type="http://schemas.openxmlformats.org/officeDocument/2006/relationships/hyperlink" Target="https://www.lampdirect.nl/catalog/category/view/id/235?replacer_for_lamp_power_range=70W+-+79W" TargetMode="External"/><Relationship Id="rId19" Type="http://schemas.openxmlformats.org/officeDocument/2006/relationships/hyperlink" Target="https://www.lampdirect.nl/catalog/category/view/id/235?replacer_for_lamp_power_range=20W+-+29W%2C30W+-+39W" TargetMode="External"/><Relationship Id="rId31" Type="http://schemas.openxmlformats.org/officeDocument/2006/relationships/vmlDrawing" Target="../drawings/vmlDrawing1.vml"/><Relationship Id="rId4" Type="http://schemas.openxmlformats.org/officeDocument/2006/relationships/hyperlink" Target="https://www.lampdirect.nl/catalog/category/view/id/235?replacer_for_lamp_power_range=70W+-+79W" TargetMode="External"/><Relationship Id="rId9" Type="http://schemas.openxmlformats.org/officeDocument/2006/relationships/hyperlink" Target="https://www.lampdirect.nl/catalog/category/view/id/235?replacer_for_lamp_power_range=60W+-+69W" TargetMode="External"/><Relationship Id="rId14" Type="http://schemas.openxmlformats.org/officeDocument/2006/relationships/hyperlink" Target="https://www.lampdirect.nl/catalog/category/view/id/235?replacer_for_lamp_power_range=40W+-+49W" TargetMode="External"/><Relationship Id="rId22" Type="http://schemas.openxmlformats.org/officeDocument/2006/relationships/hyperlink" Target="https://www.lampdirect.nl/catalog/category/view/id/235?replacer_for_lamp_power_range=70W+-+79W" TargetMode="External"/><Relationship Id="rId27" Type="http://schemas.openxmlformats.org/officeDocument/2006/relationships/hyperlink" Target="https://lumeco.nl/kenniscentrum/" TargetMode="External"/><Relationship Id="rId30" Type="http://schemas.openxmlformats.org/officeDocument/2006/relationships/drawing" Target="../drawings/drawing2.xml"/><Relationship Id="rId35" Type="http://schemas.openxmlformats.org/officeDocument/2006/relationships/image" Target="../media/image3.emf"/><Relationship Id="rId8" Type="http://schemas.openxmlformats.org/officeDocument/2006/relationships/hyperlink" Target="https://www.lampdirect.nl/catalog/category/view/id/235?replacer_for_lamp_power_range=40W+-+49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69"/>
  <sheetViews>
    <sheetView topLeftCell="A46" workbookViewId="0">
      <selection activeCell="M14" sqref="M14"/>
    </sheetView>
  </sheetViews>
  <sheetFormatPr defaultRowHeight="12.75" x14ac:dyDescent="0.2"/>
  <cols>
    <col min="1" max="1" width="19" customWidth="1"/>
    <col min="2" max="2" width="7.42578125" customWidth="1"/>
    <col min="3" max="3" width="7.28515625" customWidth="1"/>
    <col min="5" max="5" width="7.85546875" customWidth="1"/>
    <col min="6" max="6" width="8.5703125" customWidth="1"/>
    <col min="7" max="7" width="7.85546875" customWidth="1"/>
    <col min="8" max="8" width="1.140625" style="33" customWidth="1"/>
    <col min="10" max="10" width="8.28515625" customWidth="1"/>
    <col min="11" max="11" width="10.7109375" customWidth="1"/>
    <col min="12" max="12" width="13.85546875" customWidth="1"/>
  </cols>
  <sheetData>
    <row r="1" spans="1:12" x14ac:dyDescent="0.2">
      <c r="A1" s="209" t="s">
        <v>145</v>
      </c>
      <c r="B1" s="210"/>
      <c r="C1" s="210"/>
      <c r="D1" s="153"/>
      <c r="F1" s="153"/>
      <c r="G1" s="153"/>
      <c r="H1" s="154"/>
      <c r="I1" s="153" t="s">
        <v>143</v>
      </c>
      <c r="J1" s="153"/>
      <c r="K1" s="153"/>
      <c r="L1" s="153"/>
    </row>
    <row r="2" spans="1:12" ht="13.5" thickBot="1" x14ac:dyDescent="0.25">
      <c r="A2" s="153"/>
      <c r="B2" s="153"/>
      <c r="C2" s="153"/>
      <c r="D2" s="153"/>
      <c r="F2" s="153"/>
      <c r="G2" s="153"/>
      <c r="H2" s="154"/>
      <c r="I2" s="153" t="s">
        <v>144</v>
      </c>
      <c r="J2" s="153"/>
      <c r="K2" s="153"/>
      <c r="L2" s="153"/>
    </row>
    <row r="3" spans="1:12" ht="13.5" thickBot="1" x14ac:dyDescent="0.25">
      <c r="A3" s="155" t="s">
        <v>134</v>
      </c>
      <c r="B3" s="156"/>
      <c r="C3" s="156"/>
      <c r="D3" s="156"/>
      <c r="E3" s="156"/>
      <c r="F3" s="157"/>
      <c r="G3" s="153"/>
      <c r="H3" s="154"/>
      <c r="I3" s="153"/>
      <c r="J3" s="153"/>
      <c r="K3" s="153"/>
      <c r="L3" s="153"/>
    </row>
    <row r="4" spans="1:12" ht="13.5" thickBot="1" x14ac:dyDescent="0.25">
      <c r="A4" s="155" t="s">
        <v>135</v>
      </c>
      <c r="B4" s="158"/>
      <c r="C4" s="158"/>
      <c r="D4" s="158"/>
      <c r="E4" s="158"/>
      <c r="F4" s="159"/>
      <c r="G4" s="153"/>
      <c r="H4" s="154"/>
      <c r="I4" s="213" t="s">
        <v>153</v>
      </c>
      <c r="J4" s="214"/>
      <c r="K4" s="214"/>
      <c r="L4" s="215"/>
    </row>
    <row r="5" spans="1:12" ht="13.5" customHeight="1" thickBot="1" x14ac:dyDescent="0.25">
      <c r="A5" s="155" t="s">
        <v>136</v>
      </c>
      <c r="B5" s="160"/>
      <c r="C5" s="160"/>
      <c r="D5" s="160"/>
      <c r="E5" s="160"/>
      <c r="F5" s="161"/>
      <c r="G5" s="153"/>
      <c r="H5" s="154"/>
      <c r="I5" s="162" t="s">
        <v>149</v>
      </c>
      <c r="J5" s="163"/>
      <c r="K5" s="163"/>
      <c r="L5" s="164"/>
    </row>
    <row r="6" spans="1:12" ht="13.5" thickBot="1" x14ac:dyDescent="0.25">
      <c r="A6" s="155" t="s">
        <v>137</v>
      </c>
      <c r="B6" s="158"/>
      <c r="C6" s="158"/>
      <c r="D6" s="158"/>
      <c r="E6" s="158"/>
      <c r="F6" s="159"/>
      <c r="G6" s="153"/>
      <c r="H6" s="154"/>
      <c r="I6" s="162" t="s">
        <v>140</v>
      </c>
      <c r="J6" s="163"/>
      <c r="K6" s="163"/>
      <c r="L6" s="164"/>
    </row>
    <row r="7" spans="1:12" ht="13.5" thickBot="1" x14ac:dyDescent="0.25">
      <c r="A7" s="155" t="s">
        <v>139</v>
      </c>
      <c r="B7" s="158"/>
      <c r="C7" s="158"/>
      <c r="D7" s="158"/>
      <c r="E7" s="158"/>
      <c r="F7" s="159"/>
      <c r="G7" s="153"/>
      <c r="H7" s="154"/>
      <c r="I7" s="165" t="s">
        <v>141</v>
      </c>
      <c r="J7" s="166"/>
      <c r="K7" s="166"/>
      <c r="L7" s="167"/>
    </row>
    <row r="8" spans="1:12" ht="13.5" thickBot="1" x14ac:dyDescent="0.25">
      <c r="A8" s="168" t="s">
        <v>138</v>
      </c>
      <c r="B8" s="169"/>
      <c r="C8" s="169"/>
      <c r="D8" s="169"/>
      <c r="E8" s="169"/>
      <c r="F8" s="170"/>
      <c r="G8" s="153"/>
      <c r="H8" s="154"/>
      <c r="I8" s="171" t="s">
        <v>154</v>
      </c>
      <c r="J8" s="172"/>
      <c r="K8" s="172"/>
      <c r="L8" s="173"/>
    </row>
    <row r="9" spans="1:12" ht="13.5" thickBot="1" x14ac:dyDescent="0.25">
      <c r="A9" s="153"/>
      <c r="B9" s="153"/>
      <c r="C9" s="153"/>
      <c r="D9" s="153"/>
      <c r="E9" s="153"/>
      <c r="F9" s="153"/>
      <c r="G9" s="153"/>
      <c r="H9" s="154"/>
      <c r="I9" s="153"/>
      <c r="J9" s="153"/>
      <c r="K9" s="153"/>
      <c r="L9" s="153"/>
    </row>
    <row r="10" spans="1:12" ht="13.5" thickBot="1" x14ac:dyDescent="0.25">
      <c r="A10" s="153"/>
      <c r="B10" s="153"/>
      <c r="C10" s="218" t="s">
        <v>113</v>
      </c>
      <c r="D10" s="219"/>
      <c r="E10" s="218" t="s">
        <v>109</v>
      </c>
      <c r="F10" s="220"/>
      <c r="G10" s="219"/>
      <c r="H10" s="154"/>
      <c r="I10" s="221" t="s">
        <v>146</v>
      </c>
      <c r="J10" s="222"/>
      <c r="K10" s="216" t="s">
        <v>125</v>
      </c>
      <c r="L10" s="216" t="s">
        <v>124</v>
      </c>
    </row>
    <row r="11" spans="1:12" ht="26.25" thickBot="1" x14ac:dyDescent="0.25">
      <c r="A11" s="155" t="s">
        <v>114</v>
      </c>
      <c r="B11" s="155" t="s">
        <v>111</v>
      </c>
      <c r="C11" s="174" t="s">
        <v>4</v>
      </c>
      <c r="D11" s="175" t="s">
        <v>28</v>
      </c>
      <c r="E11" s="174" t="s">
        <v>120</v>
      </c>
      <c r="F11" s="174" t="s">
        <v>121</v>
      </c>
      <c r="G11" s="174" t="s">
        <v>122</v>
      </c>
      <c r="H11" s="154"/>
      <c r="I11" s="176" t="s">
        <v>147</v>
      </c>
      <c r="J11" s="176" t="s">
        <v>148</v>
      </c>
      <c r="K11" s="217"/>
      <c r="L11" s="217"/>
    </row>
    <row r="12" spans="1:12" x14ac:dyDescent="0.2">
      <c r="A12" s="177" t="s">
        <v>3</v>
      </c>
      <c r="B12" s="178" t="s">
        <v>25</v>
      </c>
      <c r="C12" s="179">
        <v>40</v>
      </c>
      <c r="D12" s="180" t="s">
        <v>29</v>
      </c>
      <c r="E12" s="181"/>
      <c r="F12" s="181"/>
      <c r="G12" s="181"/>
      <c r="H12" s="182"/>
      <c r="I12" s="183"/>
      <c r="J12" s="183"/>
      <c r="K12" s="202">
        <v>0</v>
      </c>
      <c r="L12" s="203">
        <v>4</v>
      </c>
    </row>
    <row r="13" spans="1:12" ht="13.5" thickBot="1" x14ac:dyDescent="0.25">
      <c r="A13" s="184" t="s">
        <v>7</v>
      </c>
      <c r="B13" s="185" t="s">
        <v>25</v>
      </c>
      <c r="C13" s="186">
        <v>8</v>
      </c>
      <c r="D13" s="187" t="s">
        <v>29</v>
      </c>
      <c r="E13" s="188"/>
      <c r="F13" s="188"/>
      <c r="G13" s="188"/>
      <c r="H13" s="189"/>
      <c r="I13" s="190"/>
      <c r="J13" s="191"/>
      <c r="K13" s="204">
        <v>0</v>
      </c>
      <c r="L13" s="205">
        <v>4</v>
      </c>
    </row>
    <row r="14" spans="1:12" ht="13.5" thickBot="1" x14ac:dyDescent="0.25">
      <c r="A14" s="192" t="s">
        <v>8</v>
      </c>
      <c r="B14" s="193" t="s">
        <v>25</v>
      </c>
      <c r="C14" s="194">
        <v>5</v>
      </c>
      <c r="D14" s="195" t="s">
        <v>29</v>
      </c>
      <c r="E14" s="196"/>
      <c r="F14" s="196"/>
      <c r="G14" s="196"/>
      <c r="H14" s="197"/>
      <c r="I14" s="208">
        <v>0</v>
      </c>
      <c r="J14" s="198">
        <f>SUM(I14*K14)</f>
        <v>0</v>
      </c>
      <c r="K14" s="206">
        <v>0</v>
      </c>
      <c r="L14" s="207">
        <v>4</v>
      </c>
    </row>
    <row r="15" spans="1:12" x14ac:dyDescent="0.2">
      <c r="A15" s="177" t="s">
        <v>3</v>
      </c>
      <c r="B15" s="178" t="s">
        <v>25</v>
      </c>
      <c r="C15" s="179">
        <v>60</v>
      </c>
      <c r="D15" s="180" t="s">
        <v>30</v>
      </c>
      <c r="E15" s="181"/>
      <c r="F15" s="181"/>
      <c r="G15" s="181"/>
      <c r="H15" s="182"/>
      <c r="I15" s="183"/>
      <c r="J15" s="183"/>
      <c r="K15" s="202">
        <v>0</v>
      </c>
      <c r="L15" s="203">
        <v>0</v>
      </c>
    </row>
    <row r="16" spans="1:12" ht="13.5" thickBot="1" x14ac:dyDescent="0.25">
      <c r="A16" s="184" t="s">
        <v>7</v>
      </c>
      <c r="B16" s="185" t="s">
        <v>25</v>
      </c>
      <c r="C16" s="186">
        <v>11</v>
      </c>
      <c r="D16" s="187" t="s">
        <v>30</v>
      </c>
      <c r="E16" s="188"/>
      <c r="F16" s="188"/>
      <c r="G16" s="188"/>
      <c r="H16" s="189"/>
      <c r="I16" s="190"/>
      <c r="J16" s="191"/>
      <c r="K16" s="204">
        <v>0</v>
      </c>
      <c r="L16" s="205">
        <v>0</v>
      </c>
    </row>
    <row r="17" spans="1:12" ht="13.5" thickBot="1" x14ac:dyDescent="0.25">
      <c r="A17" s="192" t="s">
        <v>8</v>
      </c>
      <c r="B17" s="193" t="s">
        <v>25</v>
      </c>
      <c r="C17" s="194">
        <v>5.5</v>
      </c>
      <c r="D17" s="195" t="s">
        <v>30</v>
      </c>
      <c r="E17" s="196"/>
      <c r="F17" s="196"/>
      <c r="G17" s="196"/>
      <c r="H17" s="197"/>
      <c r="I17" s="208">
        <v>0</v>
      </c>
      <c r="J17" s="198">
        <f>SUM(I17*K17)</f>
        <v>0</v>
      </c>
      <c r="K17" s="206">
        <v>0</v>
      </c>
      <c r="L17" s="207">
        <v>0</v>
      </c>
    </row>
    <row r="18" spans="1:12" x14ac:dyDescent="0.2">
      <c r="A18" s="177" t="s">
        <v>3</v>
      </c>
      <c r="B18" s="178" t="s">
        <v>25</v>
      </c>
      <c r="C18" s="179">
        <v>75</v>
      </c>
      <c r="D18" s="180" t="s">
        <v>31</v>
      </c>
      <c r="E18" s="181"/>
      <c r="F18" s="181"/>
      <c r="G18" s="181"/>
      <c r="H18" s="182"/>
      <c r="I18" s="183"/>
      <c r="J18" s="183"/>
      <c r="K18" s="202">
        <v>0</v>
      </c>
      <c r="L18" s="203">
        <v>0</v>
      </c>
    </row>
    <row r="19" spans="1:12" ht="13.5" thickBot="1" x14ac:dyDescent="0.25">
      <c r="A19" s="184" t="s">
        <v>7</v>
      </c>
      <c r="B19" s="185" t="s">
        <v>25</v>
      </c>
      <c r="C19" s="186">
        <v>15</v>
      </c>
      <c r="D19" s="187" t="s">
        <v>31</v>
      </c>
      <c r="E19" s="188"/>
      <c r="F19" s="188"/>
      <c r="G19" s="188"/>
      <c r="H19" s="189"/>
      <c r="I19" s="190"/>
      <c r="J19" s="191"/>
      <c r="K19" s="204">
        <v>0</v>
      </c>
      <c r="L19" s="205">
        <v>0</v>
      </c>
    </row>
    <row r="20" spans="1:12" ht="13.5" thickBot="1" x14ac:dyDescent="0.25">
      <c r="A20" s="192" t="s">
        <v>8</v>
      </c>
      <c r="B20" s="193" t="s">
        <v>25</v>
      </c>
      <c r="C20" s="194">
        <v>8</v>
      </c>
      <c r="D20" s="195" t="s">
        <v>31</v>
      </c>
      <c r="E20" s="196"/>
      <c r="F20" s="196"/>
      <c r="G20" s="196"/>
      <c r="H20" s="197"/>
      <c r="I20" s="208">
        <v>0</v>
      </c>
      <c r="J20" s="198">
        <f>SUM(I20*K20)</f>
        <v>0</v>
      </c>
      <c r="K20" s="206">
        <v>0</v>
      </c>
      <c r="L20" s="207">
        <v>0</v>
      </c>
    </row>
    <row r="21" spans="1:12" x14ac:dyDescent="0.2">
      <c r="A21" s="177" t="s">
        <v>3</v>
      </c>
      <c r="B21" s="178" t="s">
        <v>24</v>
      </c>
      <c r="C21" s="179">
        <v>40</v>
      </c>
      <c r="D21" s="180" t="s">
        <v>29</v>
      </c>
      <c r="E21" s="181"/>
      <c r="F21" s="181"/>
      <c r="G21" s="181"/>
      <c r="H21" s="182"/>
      <c r="I21" s="183"/>
      <c r="J21" s="183"/>
      <c r="K21" s="202">
        <v>0</v>
      </c>
      <c r="L21" s="203">
        <v>0</v>
      </c>
    </row>
    <row r="22" spans="1:12" ht="13.5" thickBot="1" x14ac:dyDescent="0.25">
      <c r="A22" s="184" t="s">
        <v>7</v>
      </c>
      <c r="B22" s="185" t="s">
        <v>24</v>
      </c>
      <c r="C22" s="186">
        <v>8</v>
      </c>
      <c r="D22" s="187" t="s">
        <v>29</v>
      </c>
      <c r="E22" s="188"/>
      <c r="F22" s="188"/>
      <c r="G22" s="188"/>
      <c r="H22" s="189"/>
      <c r="I22" s="190"/>
      <c r="J22" s="191"/>
      <c r="K22" s="204">
        <v>0</v>
      </c>
      <c r="L22" s="205">
        <v>0</v>
      </c>
    </row>
    <row r="23" spans="1:12" ht="13.5" thickBot="1" x14ac:dyDescent="0.25">
      <c r="A23" s="192" t="s">
        <v>8</v>
      </c>
      <c r="B23" s="193" t="s">
        <v>24</v>
      </c>
      <c r="C23" s="194">
        <v>5</v>
      </c>
      <c r="D23" s="195" t="s">
        <v>29</v>
      </c>
      <c r="E23" s="196"/>
      <c r="F23" s="196"/>
      <c r="G23" s="196"/>
      <c r="H23" s="197"/>
      <c r="I23" s="208">
        <v>0</v>
      </c>
      <c r="J23" s="198">
        <f>SUM(I23*K23)</f>
        <v>0</v>
      </c>
      <c r="K23" s="206">
        <v>0</v>
      </c>
      <c r="L23" s="207">
        <v>0</v>
      </c>
    </row>
    <row r="24" spans="1:12" x14ac:dyDescent="0.2">
      <c r="A24" s="177" t="s">
        <v>3</v>
      </c>
      <c r="B24" s="178" t="s">
        <v>24</v>
      </c>
      <c r="C24" s="179">
        <v>60</v>
      </c>
      <c r="D24" s="180" t="s">
        <v>30</v>
      </c>
      <c r="E24" s="181"/>
      <c r="F24" s="181"/>
      <c r="G24" s="181"/>
      <c r="H24" s="182"/>
      <c r="I24" s="183"/>
      <c r="J24" s="183"/>
      <c r="K24" s="202">
        <v>5</v>
      </c>
      <c r="L24" s="203">
        <v>1</v>
      </c>
    </row>
    <row r="25" spans="1:12" ht="13.5" thickBot="1" x14ac:dyDescent="0.25">
      <c r="A25" s="184" t="s">
        <v>7</v>
      </c>
      <c r="B25" s="185" t="s">
        <v>24</v>
      </c>
      <c r="C25" s="186">
        <v>11</v>
      </c>
      <c r="D25" s="187" t="s">
        <v>30</v>
      </c>
      <c r="E25" s="188"/>
      <c r="F25" s="188"/>
      <c r="G25" s="188"/>
      <c r="H25" s="189"/>
      <c r="I25" s="190"/>
      <c r="J25" s="191"/>
      <c r="K25" s="204">
        <v>5</v>
      </c>
      <c r="L25" s="205">
        <v>5</v>
      </c>
    </row>
    <row r="26" spans="1:12" ht="13.5" thickBot="1" x14ac:dyDescent="0.25">
      <c r="A26" s="192" t="s">
        <v>8</v>
      </c>
      <c r="B26" s="193" t="s">
        <v>24</v>
      </c>
      <c r="C26" s="194">
        <v>5.5</v>
      </c>
      <c r="D26" s="195" t="s">
        <v>30</v>
      </c>
      <c r="E26" s="196"/>
      <c r="F26" s="196"/>
      <c r="G26" s="196"/>
      <c r="H26" s="197"/>
      <c r="I26" s="208">
        <v>0</v>
      </c>
      <c r="J26" s="198">
        <f>SUM(I26*K26)</f>
        <v>0</v>
      </c>
      <c r="K26" s="206">
        <v>10</v>
      </c>
      <c r="L26" s="207">
        <v>5</v>
      </c>
    </row>
    <row r="27" spans="1:12" x14ac:dyDescent="0.2">
      <c r="A27" s="177" t="s">
        <v>3</v>
      </c>
      <c r="B27" s="178" t="s">
        <v>24</v>
      </c>
      <c r="C27" s="179">
        <v>75</v>
      </c>
      <c r="D27" s="180" t="s">
        <v>31</v>
      </c>
      <c r="E27" s="181"/>
      <c r="F27" s="181"/>
      <c r="G27" s="181"/>
      <c r="H27" s="182"/>
      <c r="I27" s="183"/>
      <c r="J27" s="183"/>
      <c r="K27" s="202">
        <v>0</v>
      </c>
      <c r="L27" s="203">
        <v>0</v>
      </c>
    </row>
    <row r="28" spans="1:12" ht="13.5" thickBot="1" x14ac:dyDescent="0.25">
      <c r="A28" s="184" t="s">
        <v>7</v>
      </c>
      <c r="B28" s="185" t="s">
        <v>24</v>
      </c>
      <c r="C28" s="186">
        <v>15</v>
      </c>
      <c r="D28" s="187" t="s">
        <v>31</v>
      </c>
      <c r="E28" s="188"/>
      <c r="F28" s="188"/>
      <c r="G28" s="188"/>
      <c r="H28" s="189"/>
      <c r="I28" s="190"/>
      <c r="J28" s="191"/>
      <c r="K28" s="204">
        <v>0</v>
      </c>
      <c r="L28" s="205">
        <v>0</v>
      </c>
    </row>
    <row r="29" spans="1:12" ht="13.5" thickBot="1" x14ac:dyDescent="0.25">
      <c r="A29" s="192" t="s">
        <v>8</v>
      </c>
      <c r="B29" s="193" t="s">
        <v>24</v>
      </c>
      <c r="C29" s="194">
        <v>8</v>
      </c>
      <c r="D29" s="195" t="s">
        <v>31</v>
      </c>
      <c r="E29" s="196"/>
      <c r="F29" s="196"/>
      <c r="G29" s="196"/>
      <c r="H29" s="197"/>
      <c r="I29" s="208">
        <v>0</v>
      </c>
      <c r="J29" s="198">
        <f>SUM(I29*K29)</f>
        <v>0</v>
      </c>
      <c r="K29" s="206">
        <v>0</v>
      </c>
      <c r="L29" s="207">
        <v>0</v>
      </c>
    </row>
    <row r="30" spans="1:12" x14ac:dyDescent="0.2">
      <c r="A30" s="177" t="s">
        <v>3</v>
      </c>
      <c r="B30" s="178" t="s">
        <v>24</v>
      </c>
      <c r="C30" s="179">
        <v>120</v>
      </c>
      <c r="D30" s="180" t="s">
        <v>32</v>
      </c>
      <c r="E30" s="181"/>
      <c r="F30" s="181"/>
      <c r="G30" s="181"/>
      <c r="H30" s="182"/>
      <c r="I30" s="183"/>
      <c r="J30" s="183"/>
      <c r="K30" s="202">
        <v>0</v>
      </c>
      <c r="L30" s="203">
        <v>0</v>
      </c>
    </row>
    <row r="31" spans="1:12" ht="13.5" thickBot="1" x14ac:dyDescent="0.25">
      <c r="A31" s="184" t="s">
        <v>7</v>
      </c>
      <c r="B31" s="185" t="s">
        <v>24</v>
      </c>
      <c r="C31" s="186">
        <v>20</v>
      </c>
      <c r="D31" s="187" t="s">
        <v>32</v>
      </c>
      <c r="E31" s="188"/>
      <c r="F31" s="188"/>
      <c r="G31" s="188"/>
      <c r="H31" s="189"/>
      <c r="I31" s="190"/>
      <c r="J31" s="191"/>
      <c r="K31" s="204">
        <v>0</v>
      </c>
      <c r="L31" s="205">
        <v>0</v>
      </c>
    </row>
    <row r="32" spans="1:12" ht="13.5" thickBot="1" x14ac:dyDescent="0.25">
      <c r="A32" s="192" t="s">
        <v>8</v>
      </c>
      <c r="B32" s="193" t="s">
        <v>24</v>
      </c>
      <c r="C32" s="194">
        <v>10</v>
      </c>
      <c r="D32" s="195" t="s">
        <v>32</v>
      </c>
      <c r="E32" s="196"/>
      <c r="F32" s="196"/>
      <c r="G32" s="196"/>
      <c r="H32" s="197"/>
      <c r="I32" s="208">
        <v>0</v>
      </c>
      <c r="J32" s="198">
        <f>SUM(I32*K32)</f>
        <v>0</v>
      </c>
      <c r="K32" s="206">
        <v>0</v>
      </c>
      <c r="L32" s="207">
        <v>0</v>
      </c>
    </row>
    <row r="33" spans="1:12" x14ac:dyDescent="0.2">
      <c r="A33" s="177" t="s">
        <v>3</v>
      </c>
      <c r="B33" s="178" t="s">
        <v>24</v>
      </c>
      <c r="C33" s="179">
        <v>150</v>
      </c>
      <c r="D33" s="180" t="s">
        <v>33</v>
      </c>
      <c r="E33" s="181"/>
      <c r="F33" s="181"/>
      <c r="G33" s="181"/>
      <c r="H33" s="182"/>
      <c r="I33" s="183"/>
      <c r="J33" s="183"/>
      <c r="K33" s="202">
        <v>0</v>
      </c>
      <c r="L33" s="203">
        <v>0</v>
      </c>
    </row>
    <row r="34" spans="1:12" ht="13.5" thickBot="1" x14ac:dyDescent="0.25">
      <c r="A34" s="184" t="s">
        <v>7</v>
      </c>
      <c r="B34" s="185" t="s">
        <v>24</v>
      </c>
      <c r="C34" s="186">
        <v>20</v>
      </c>
      <c r="D34" s="187" t="s">
        <v>33</v>
      </c>
      <c r="E34" s="188"/>
      <c r="F34" s="188"/>
      <c r="G34" s="188"/>
      <c r="H34" s="189"/>
      <c r="I34" s="190"/>
      <c r="J34" s="191"/>
      <c r="K34" s="204">
        <v>0</v>
      </c>
      <c r="L34" s="205">
        <v>0</v>
      </c>
    </row>
    <row r="35" spans="1:12" ht="13.5" thickBot="1" x14ac:dyDescent="0.25">
      <c r="A35" s="192" t="s">
        <v>8</v>
      </c>
      <c r="B35" s="193" t="s">
        <v>24</v>
      </c>
      <c r="C35" s="194">
        <v>13</v>
      </c>
      <c r="D35" s="195" t="s">
        <v>33</v>
      </c>
      <c r="E35" s="196"/>
      <c r="F35" s="196"/>
      <c r="G35" s="196"/>
      <c r="H35" s="197"/>
      <c r="I35" s="208">
        <v>0</v>
      </c>
      <c r="J35" s="198">
        <f>SUM(I35*K35)</f>
        <v>0</v>
      </c>
      <c r="K35" s="206">
        <v>0</v>
      </c>
      <c r="L35" s="207">
        <v>0</v>
      </c>
    </row>
    <row r="36" spans="1:12" ht="13.5" thickBot="1" x14ac:dyDescent="0.25">
      <c r="A36" s="177" t="s">
        <v>5</v>
      </c>
      <c r="B36" s="178" t="s">
        <v>59</v>
      </c>
      <c r="C36" s="179">
        <v>10</v>
      </c>
      <c r="D36" s="180"/>
      <c r="E36" s="181"/>
      <c r="F36" s="181"/>
      <c r="G36" s="181"/>
      <c r="H36" s="182"/>
      <c r="I36" s="199"/>
      <c r="J36" s="183"/>
      <c r="K36" s="202">
        <v>0</v>
      </c>
      <c r="L36" s="203">
        <v>0</v>
      </c>
    </row>
    <row r="37" spans="1:12" ht="13.5" thickBot="1" x14ac:dyDescent="0.25">
      <c r="A37" s="192" t="s">
        <v>8</v>
      </c>
      <c r="B37" s="193" t="s">
        <v>59</v>
      </c>
      <c r="C37" s="194">
        <v>0.9</v>
      </c>
      <c r="D37" s="195"/>
      <c r="E37" s="196"/>
      <c r="F37" s="196"/>
      <c r="G37" s="196"/>
      <c r="H37" s="197"/>
      <c r="I37" s="208">
        <v>0</v>
      </c>
      <c r="J37" s="198">
        <f>SUM(I37*K37)</f>
        <v>0</v>
      </c>
      <c r="K37" s="206">
        <v>0</v>
      </c>
      <c r="L37" s="207">
        <v>0</v>
      </c>
    </row>
    <row r="38" spans="1:12" ht="13.5" thickBot="1" x14ac:dyDescent="0.25">
      <c r="A38" s="177" t="s">
        <v>5</v>
      </c>
      <c r="B38" s="178" t="s">
        <v>59</v>
      </c>
      <c r="C38" s="179">
        <v>20</v>
      </c>
      <c r="D38" s="180"/>
      <c r="E38" s="181"/>
      <c r="F38" s="181"/>
      <c r="G38" s="181"/>
      <c r="H38" s="182"/>
      <c r="I38" s="199"/>
      <c r="J38" s="183"/>
      <c r="K38" s="202">
        <v>0</v>
      </c>
      <c r="L38" s="203">
        <v>0</v>
      </c>
    </row>
    <row r="39" spans="1:12" ht="13.5" thickBot="1" x14ac:dyDescent="0.25">
      <c r="A39" s="192" t="s">
        <v>8</v>
      </c>
      <c r="B39" s="193" t="s">
        <v>59</v>
      </c>
      <c r="C39" s="194">
        <v>2</v>
      </c>
      <c r="D39" s="195"/>
      <c r="E39" s="196"/>
      <c r="F39" s="196"/>
      <c r="G39" s="196"/>
      <c r="H39" s="197"/>
      <c r="I39" s="208">
        <v>0</v>
      </c>
      <c r="J39" s="198">
        <f>SUM(I39*K39)</f>
        <v>0</v>
      </c>
      <c r="K39" s="206">
        <v>0</v>
      </c>
      <c r="L39" s="207">
        <v>0</v>
      </c>
    </row>
    <row r="40" spans="1:12" ht="13.5" thickBot="1" x14ac:dyDescent="0.25">
      <c r="A40" s="177" t="s">
        <v>5</v>
      </c>
      <c r="B40" s="178" t="s">
        <v>59</v>
      </c>
      <c r="C40" s="179">
        <v>30</v>
      </c>
      <c r="D40" s="180"/>
      <c r="E40" s="181"/>
      <c r="F40" s="181"/>
      <c r="G40" s="181"/>
      <c r="H40" s="182"/>
      <c r="I40" s="199"/>
      <c r="J40" s="183"/>
      <c r="K40" s="202">
        <v>0</v>
      </c>
      <c r="L40" s="203">
        <v>0</v>
      </c>
    </row>
    <row r="41" spans="1:12" ht="13.5" thickBot="1" x14ac:dyDescent="0.25">
      <c r="A41" s="192" t="s">
        <v>8</v>
      </c>
      <c r="B41" s="193" t="s">
        <v>59</v>
      </c>
      <c r="C41" s="194">
        <v>2.9</v>
      </c>
      <c r="D41" s="195"/>
      <c r="E41" s="196"/>
      <c r="F41" s="196"/>
      <c r="G41" s="196"/>
      <c r="H41" s="197"/>
      <c r="I41" s="208">
        <v>0</v>
      </c>
      <c r="J41" s="198">
        <f>SUM(I41*K41)</f>
        <v>0</v>
      </c>
      <c r="K41" s="206">
        <v>0</v>
      </c>
      <c r="L41" s="207">
        <v>0</v>
      </c>
    </row>
    <row r="42" spans="1:12" ht="13.5" thickBot="1" x14ac:dyDescent="0.25">
      <c r="A42" s="177" t="s">
        <v>5</v>
      </c>
      <c r="B42" s="178" t="s">
        <v>103</v>
      </c>
      <c r="C42" s="179">
        <v>25</v>
      </c>
      <c r="D42" s="180"/>
      <c r="E42" s="181"/>
      <c r="F42" s="181"/>
      <c r="G42" s="181"/>
      <c r="H42" s="182"/>
      <c r="I42" s="199"/>
      <c r="J42" s="183"/>
      <c r="K42" s="202">
        <v>0</v>
      </c>
      <c r="L42" s="203">
        <v>0</v>
      </c>
    </row>
    <row r="43" spans="1:12" ht="13.5" thickBot="1" x14ac:dyDescent="0.25">
      <c r="A43" s="192" t="s">
        <v>8</v>
      </c>
      <c r="B43" s="193" t="s">
        <v>103</v>
      </c>
      <c r="C43" s="194">
        <v>1.9</v>
      </c>
      <c r="D43" s="195"/>
      <c r="E43" s="196"/>
      <c r="F43" s="196"/>
      <c r="G43" s="196"/>
      <c r="H43" s="197"/>
      <c r="I43" s="208">
        <v>0</v>
      </c>
      <c r="J43" s="198">
        <f>SUM(I43*K43)</f>
        <v>0</v>
      </c>
      <c r="K43" s="206">
        <v>0</v>
      </c>
      <c r="L43" s="207">
        <v>0</v>
      </c>
    </row>
    <row r="44" spans="1:12" ht="13.5" thickBot="1" x14ac:dyDescent="0.25">
      <c r="A44" s="177" t="s">
        <v>5</v>
      </c>
      <c r="B44" s="178" t="s">
        <v>103</v>
      </c>
      <c r="C44" s="179">
        <v>40</v>
      </c>
      <c r="D44" s="180"/>
      <c r="E44" s="181"/>
      <c r="F44" s="181"/>
      <c r="G44" s="181"/>
      <c r="H44" s="182"/>
      <c r="I44" s="199"/>
      <c r="J44" s="183"/>
      <c r="K44" s="202">
        <v>0</v>
      </c>
      <c r="L44" s="203">
        <v>0</v>
      </c>
    </row>
    <row r="45" spans="1:12" ht="13.5" thickBot="1" x14ac:dyDescent="0.25">
      <c r="A45" s="192" t="s">
        <v>8</v>
      </c>
      <c r="B45" s="193" t="s">
        <v>103</v>
      </c>
      <c r="C45" s="194">
        <v>3.8</v>
      </c>
      <c r="D45" s="195"/>
      <c r="E45" s="196"/>
      <c r="F45" s="196"/>
      <c r="G45" s="196"/>
      <c r="H45" s="197"/>
      <c r="I45" s="208">
        <v>0</v>
      </c>
      <c r="J45" s="198">
        <f>SUM(I45*K45)</f>
        <v>0</v>
      </c>
      <c r="K45" s="206">
        <v>0</v>
      </c>
      <c r="L45" s="207">
        <v>0</v>
      </c>
    </row>
    <row r="46" spans="1:12" ht="13.5" thickBot="1" x14ac:dyDescent="0.25">
      <c r="A46" s="177" t="s">
        <v>5</v>
      </c>
      <c r="B46" s="178" t="s">
        <v>103</v>
      </c>
      <c r="C46" s="179">
        <v>60</v>
      </c>
      <c r="D46" s="180"/>
      <c r="E46" s="181"/>
      <c r="F46" s="181"/>
      <c r="G46" s="181"/>
      <c r="H46" s="182"/>
      <c r="I46" s="199"/>
      <c r="J46" s="183"/>
      <c r="K46" s="202">
        <v>0</v>
      </c>
      <c r="L46" s="203">
        <v>0</v>
      </c>
    </row>
    <row r="47" spans="1:12" ht="13.5" thickBot="1" x14ac:dyDescent="0.25">
      <c r="A47" s="192" t="s">
        <v>8</v>
      </c>
      <c r="B47" s="193" t="s">
        <v>103</v>
      </c>
      <c r="C47" s="194">
        <v>5</v>
      </c>
      <c r="D47" s="195"/>
      <c r="E47" s="196"/>
      <c r="F47" s="196"/>
      <c r="G47" s="196"/>
      <c r="H47" s="197"/>
      <c r="I47" s="208">
        <v>0</v>
      </c>
      <c r="J47" s="198">
        <f>SUM(I47*K47)</f>
        <v>0</v>
      </c>
      <c r="K47" s="206">
        <v>0</v>
      </c>
      <c r="L47" s="207">
        <v>0</v>
      </c>
    </row>
    <row r="48" spans="1:12" ht="13.5" thickBot="1" x14ac:dyDescent="0.25">
      <c r="A48" s="177" t="s">
        <v>5</v>
      </c>
      <c r="B48" s="178" t="s">
        <v>26</v>
      </c>
      <c r="C48" s="179">
        <v>25</v>
      </c>
      <c r="D48" s="180">
        <v>215</v>
      </c>
      <c r="E48" s="181"/>
      <c r="F48" s="181"/>
      <c r="G48" s="181"/>
      <c r="H48" s="182"/>
      <c r="I48" s="199"/>
      <c r="J48" s="183"/>
      <c r="K48" s="202">
        <v>0</v>
      </c>
      <c r="L48" s="203">
        <v>0</v>
      </c>
    </row>
    <row r="49" spans="1:12" ht="13.5" thickBot="1" x14ac:dyDescent="0.25">
      <c r="A49" s="192" t="s">
        <v>8</v>
      </c>
      <c r="B49" s="193" t="s">
        <v>26</v>
      </c>
      <c r="C49" s="194">
        <v>3.1</v>
      </c>
      <c r="D49" s="195"/>
      <c r="E49" s="196"/>
      <c r="F49" s="196"/>
      <c r="G49" s="196"/>
      <c r="H49" s="197"/>
      <c r="I49" s="208">
        <v>0</v>
      </c>
      <c r="J49" s="198">
        <f>SUM(I49*K49)</f>
        <v>0</v>
      </c>
      <c r="K49" s="206">
        <v>0</v>
      </c>
      <c r="L49" s="207">
        <v>0</v>
      </c>
    </row>
    <row r="50" spans="1:12" ht="13.5" thickBot="1" x14ac:dyDescent="0.25">
      <c r="A50" s="177" t="s">
        <v>5</v>
      </c>
      <c r="B50" s="178" t="s">
        <v>26</v>
      </c>
      <c r="C50" s="179">
        <v>35</v>
      </c>
      <c r="D50" s="180">
        <v>255</v>
      </c>
      <c r="E50" s="181"/>
      <c r="F50" s="181"/>
      <c r="G50" s="181"/>
      <c r="H50" s="182"/>
      <c r="I50" s="199"/>
      <c r="J50" s="183"/>
      <c r="K50" s="202">
        <v>0</v>
      </c>
      <c r="L50" s="203">
        <v>0</v>
      </c>
    </row>
    <row r="51" spans="1:12" ht="13.5" thickBot="1" x14ac:dyDescent="0.25">
      <c r="A51" s="192" t="s">
        <v>8</v>
      </c>
      <c r="B51" s="193" t="s">
        <v>26</v>
      </c>
      <c r="C51" s="194">
        <v>3.5</v>
      </c>
      <c r="D51" s="195"/>
      <c r="E51" s="196"/>
      <c r="F51" s="196"/>
      <c r="G51" s="196"/>
      <c r="H51" s="197"/>
      <c r="I51" s="208">
        <v>0</v>
      </c>
      <c r="J51" s="198">
        <f>SUM(I51*K51)</f>
        <v>0</v>
      </c>
      <c r="K51" s="206">
        <v>0</v>
      </c>
      <c r="L51" s="207">
        <v>0</v>
      </c>
    </row>
    <row r="52" spans="1:12" ht="13.5" thickBot="1" x14ac:dyDescent="0.25">
      <c r="A52" s="177" t="s">
        <v>5</v>
      </c>
      <c r="B52" s="178" t="s">
        <v>26</v>
      </c>
      <c r="C52" s="179">
        <v>50</v>
      </c>
      <c r="D52" s="180">
        <v>350</v>
      </c>
      <c r="E52" s="181"/>
      <c r="F52" s="181"/>
      <c r="G52" s="181"/>
      <c r="H52" s="182"/>
      <c r="I52" s="199"/>
      <c r="J52" s="183"/>
      <c r="K52" s="202">
        <v>0</v>
      </c>
      <c r="L52" s="203">
        <v>0</v>
      </c>
    </row>
    <row r="53" spans="1:12" ht="13.5" thickBot="1" x14ac:dyDescent="0.25">
      <c r="A53" s="192" t="s">
        <v>8</v>
      </c>
      <c r="B53" s="193" t="s">
        <v>26</v>
      </c>
      <c r="C53" s="194">
        <v>5</v>
      </c>
      <c r="D53" s="195"/>
      <c r="E53" s="196"/>
      <c r="F53" s="196"/>
      <c r="G53" s="196"/>
      <c r="H53" s="197"/>
      <c r="I53" s="208">
        <v>0</v>
      </c>
      <c r="J53" s="198">
        <f>SUM(I53*K53)</f>
        <v>0</v>
      </c>
      <c r="K53" s="206">
        <v>0</v>
      </c>
      <c r="L53" s="207">
        <v>0</v>
      </c>
    </row>
    <row r="54" spans="1:12" ht="13.5" thickBot="1" x14ac:dyDescent="0.25">
      <c r="A54" s="177" t="s">
        <v>5</v>
      </c>
      <c r="B54" s="178" t="s">
        <v>102</v>
      </c>
      <c r="C54" s="179">
        <v>20</v>
      </c>
      <c r="D54" s="180">
        <v>215</v>
      </c>
      <c r="E54" s="181"/>
      <c r="F54" s="181"/>
      <c r="G54" s="181"/>
      <c r="H54" s="182"/>
      <c r="I54" s="199"/>
      <c r="J54" s="183"/>
      <c r="K54" s="202">
        <v>0</v>
      </c>
      <c r="L54" s="203">
        <v>0</v>
      </c>
    </row>
    <row r="55" spans="1:12" ht="13.5" thickBot="1" x14ac:dyDescent="0.25">
      <c r="A55" s="192" t="s">
        <v>8</v>
      </c>
      <c r="B55" s="193" t="s">
        <v>102</v>
      </c>
      <c r="C55" s="194">
        <v>3</v>
      </c>
      <c r="D55" s="195"/>
      <c r="E55" s="196"/>
      <c r="F55" s="196"/>
      <c r="G55" s="196"/>
      <c r="H55" s="197"/>
      <c r="I55" s="208">
        <v>0</v>
      </c>
      <c r="J55" s="198">
        <f>SUM(I55*K55)</f>
        <v>0</v>
      </c>
      <c r="K55" s="206">
        <v>0</v>
      </c>
      <c r="L55" s="207">
        <v>0</v>
      </c>
    </row>
    <row r="56" spans="1:12" ht="13.5" thickBot="1" x14ac:dyDescent="0.25">
      <c r="A56" s="177" t="s">
        <v>5</v>
      </c>
      <c r="B56" s="178" t="s">
        <v>102</v>
      </c>
      <c r="C56" s="179">
        <v>35</v>
      </c>
      <c r="D56" s="180">
        <v>255</v>
      </c>
      <c r="E56" s="181"/>
      <c r="F56" s="181"/>
      <c r="G56" s="181"/>
      <c r="H56" s="182"/>
      <c r="I56" s="199"/>
      <c r="J56" s="183"/>
      <c r="K56" s="202">
        <v>0</v>
      </c>
      <c r="L56" s="203">
        <v>0</v>
      </c>
    </row>
    <row r="57" spans="1:12" ht="13.5" thickBot="1" x14ac:dyDescent="0.25">
      <c r="A57" s="192" t="s">
        <v>8</v>
      </c>
      <c r="B57" s="193" t="s">
        <v>102</v>
      </c>
      <c r="C57" s="194">
        <v>6.5</v>
      </c>
      <c r="D57" s="195"/>
      <c r="E57" s="196"/>
      <c r="F57" s="196"/>
      <c r="G57" s="196"/>
      <c r="H57" s="197"/>
      <c r="I57" s="208">
        <v>0</v>
      </c>
      <c r="J57" s="198">
        <f>SUM(I57*K57)</f>
        <v>0</v>
      </c>
      <c r="K57" s="206">
        <v>0</v>
      </c>
      <c r="L57" s="207">
        <v>0</v>
      </c>
    </row>
    <row r="58" spans="1:12" ht="13.5" thickBot="1" x14ac:dyDescent="0.25">
      <c r="A58" s="177" t="s">
        <v>116</v>
      </c>
      <c r="B58" s="178" t="s">
        <v>115</v>
      </c>
      <c r="C58" s="179">
        <v>18</v>
      </c>
      <c r="D58" s="180">
        <v>1000</v>
      </c>
      <c r="E58" s="181"/>
      <c r="F58" s="181"/>
      <c r="G58" s="181"/>
      <c r="H58" s="182"/>
      <c r="I58" s="199"/>
      <c r="J58" s="183"/>
      <c r="K58" s="202">
        <v>0</v>
      </c>
      <c r="L58" s="203">
        <v>0</v>
      </c>
    </row>
    <row r="59" spans="1:12" ht="13.5" thickBot="1" x14ac:dyDescent="0.25">
      <c r="A59" s="192" t="s">
        <v>118</v>
      </c>
      <c r="B59" s="193" t="s">
        <v>115</v>
      </c>
      <c r="C59" s="194">
        <v>8</v>
      </c>
      <c r="D59" s="195">
        <v>1000</v>
      </c>
      <c r="E59" s="196"/>
      <c r="F59" s="196"/>
      <c r="G59" s="196"/>
      <c r="H59" s="197"/>
      <c r="I59" s="208">
        <v>0</v>
      </c>
      <c r="J59" s="198">
        <f>SUM(I59*K59)</f>
        <v>0</v>
      </c>
      <c r="K59" s="206">
        <v>0</v>
      </c>
      <c r="L59" s="207">
        <v>0</v>
      </c>
    </row>
    <row r="60" spans="1:12" ht="13.5" thickBot="1" x14ac:dyDescent="0.25">
      <c r="A60" s="177" t="s">
        <v>130</v>
      </c>
      <c r="B60" s="178" t="s">
        <v>115</v>
      </c>
      <c r="C60" s="179">
        <v>30</v>
      </c>
      <c r="D60" s="180">
        <v>1575</v>
      </c>
      <c r="E60" s="181"/>
      <c r="F60" s="181"/>
      <c r="G60" s="181"/>
      <c r="H60" s="182"/>
      <c r="I60" s="199"/>
      <c r="J60" s="183"/>
      <c r="K60" s="202">
        <v>0</v>
      </c>
      <c r="L60" s="203">
        <v>0</v>
      </c>
    </row>
    <row r="61" spans="1:12" ht="13.5" thickBot="1" x14ac:dyDescent="0.25">
      <c r="A61" s="192" t="s">
        <v>131</v>
      </c>
      <c r="B61" s="193" t="s">
        <v>115</v>
      </c>
      <c r="C61" s="194">
        <v>12</v>
      </c>
      <c r="D61" s="195">
        <v>1575</v>
      </c>
      <c r="E61" s="196"/>
      <c r="F61" s="196"/>
      <c r="G61" s="196"/>
      <c r="H61" s="197"/>
      <c r="I61" s="208">
        <v>0</v>
      </c>
      <c r="J61" s="198">
        <f>SUM(I61*K61)</f>
        <v>0</v>
      </c>
      <c r="K61" s="206">
        <v>0</v>
      </c>
      <c r="L61" s="207">
        <v>0</v>
      </c>
    </row>
    <row r="62" spans="1:12" ht="13.5" thickBot="1" x14ac:dyDescent="0.25">
      <c r="A62" s="177" t="s">
        <v>132</v>
      </c>
      <c r="B62" s="178" t="s">
        <v>115</v>
      </c>
      <c r="C62" s="179">
        <v>36</v>
      </c>
      <c r="D62" s="180">
        <v>1600</v>
      </c>
      <c r="E62" s="181"/>
      <c r="F62" s="181"/>
      <c r="G62" s="181"/>
      <c r="H62" s="182"/>
      <c r="I62" s="199"/>
      <c r="J62" s="183"/>
      <c r="K62" s="202">
        <v>0</v>
      </c>
      <c r="L62" s="203">
        <v>0</v>
      </c>
    </row>
    <row r="63" spans="1:12" ht="13.5" thickBot="1" x14ac:dyDescent="0.25">
      <c r="A63" s="192" t="s">
        <v>133</v>
      </c>
      <c r="B63" s="193" t="s">
        <v>115</v>
      </c>
      <c r="C63" s="194">
        <v>14.5</v>
      </c>
      <c r="D63" s="195">
        <v>1600</v>
      </c>
      <c r="E63" s="196"/>
      <c r="F63" s="196"/>
      <c r="G63" s="196"/>
      <c r="H63" s="197"/>
      <c r="I63" s="208">
        <v>0</v>
      </c>
      <c r="J63" s="198">
        <f>SUM(I63*K63)</f>
        <v>0</v>
      </c>
      <c r="K63" s="206">
        <v>0</v>
      </c>
      <c r="L63" s="207">
        <v>0</v>
      </c>
    </row>
    <row r="64" spans="1:12" ht="13.5" thickBot="1" x14ac:dyDescent="0.25">
      <c r="A64" s="177" t="s">
        <v>117</v>
      </c>
      <c r="B64" s="178" t="s">
        <v>115</v>
      </c>
      <c r="C64" s="179">
        <v>58</v>
      </c>
      <c r="D64" s="180">
        <v>2000</v>
      </c>
      <c r="E64" s="181"/>
      <c r="F64" s="181"/>
      <c r="G64" s="181"/>
      <c r="H64" s="182"/>
      <c r="I64" s="199"/>
      <c r="J64" s="183"/>
      <c r="K64" s="202">
        <v>0</v>
      </c>
      <c r="L64" s="203">
        <v>0</v>
      </c>
    </row>
    <row r="65" spans="1:12" ht="13.5" thickBot="1" x14ac:dyDescent="0.25">
      <c r="A65" s="192" t="s">
        <v>119</v>
      </c>
      <c r="B65" s="193" t="s">
        <v>115</v>
      </c>
      <c r="C65" s="194">
        <v>20</v>
      </c>
      <c r="D65" s="195">
        <v>2000</v>
      </c>
      <c r="E65" s="196"/>
      <c r="F65" s="196"/>
      <c r="G65" s="196"/>
      <c r="H65" s="197"/>
      <c r="I65" s="208">
        <v>0</v>
      </c>
      <c r="J65" s="198">
        <f>SUM(I65*K65)</f>
        <v>0</v>
      </c>
      <c r="K65" s="206">
        <v>0</v>
      </c>
      <c r="L65" s="207">
        <v>0</v>
      </c>
    </row>
    <row r="66" spans="1:12" x14ac:dyDescent="0.2">
      <c r="A66" s="153"/>
      <c r="B66" s="153"/>
      <c r="C66" s="153"/>
      <c r="D66" s="153"/>
      <c r="E66" s="153"/>
      <c r="F66" s="153"/>
      <c r="G66" s="153"/>
      <c r="H66" s="154"/>
      <c r="I66" s="200"/>
      <c r="J66" s="200"/>
      <c r="K66" s="153"/>
      <c r="L66" s="153"/>
    </row>
    <row r="67" spans="1:12" ht="13.5" thickBot="1" x14ac:dyDescent="0.25">
      <c r="A67" s="153"/>
      <c r="B67" s="153"/>
      <c r="C67" s="153"/>
      <c r="D67" s="153"/>
      <c r="E67" s="153"/>
      <c r="F67" s="153"/>
      <c r="G67" s="153"/>
      <c r="H67" s="154"/>
      <c r="I67" s="153"/>
      <c r="J67" s="153"/>
      <c r="K67" s="153"/>
      <c r="L67" s="153"/>
    </row>
    <row r="68" spans="1:12" ht="13.5" thickBot="1" x14ac:dyDescent="0.25">
      <c r="A68" s="153"/>
      <c r="B68" s="153"/>
      <c r="C68" s="153"/>
      <c r="D68" s="153"/>
      <c r="E68" s="153"/>
      <c r="F68" s="211" t="s">
        <v>150</v>
      </c>
      <c r="G68" s="212"/>
      <c r="H68" s="154"/>
      <c r="I68" s="201" t="s">
        <v>148</v>
      </c>
      <c r="J68" s="201">
        <f>SUM(J65,J63,J61,J59,J57,J55,J53,J51,J49,J47,J45,J43,J41,J39,J37,J35,J32,J29,J26,J23,J20,J17,J14)</f>
        <v>0</v>
      </c>
      <c r="K68" s="201" t="s">
        <v>151</v>
      </c>
      <c r="L68" s="201" t="s">
        <v>152</v>
      </c>
    </row>
    <row r="69" spans="1:12" x14ac:dyDescent="0.2">
      <c r="A69" s="153"/>
      <c r="B69" s="153"/>
      <c r="C69" s="153"/>
      <c r="D69" s="153"/>
      <c r="E69" s="153"/>
      <c r="F69" s="153"/>
      <c r="G69" s="153"/>
      <c r="H69" s="154"/>
      <c r="I69" s="153"/>
      <c r="J69" s="153"/>
      <c r="K69" s="153"/>
      <c r="L69" s="153"/>
    </row>
  </sheetData>
  <sheetProtection algorithmName="SHA-512" hashValue="nkxEuFfTERgkDhkE+wS+S0XPz3Qwx7JUqzaBuvaouAGyRLTkF4z+7RBFUSZfDERma3KtTWvzaXpPni66T8xX0A==" saltValue="jVZ9LiTITQGAE61nuA8/AA==" spinCount="100000" sheet="1" objects="1" scenarios="1"/>
  <mergeCells count="8">
    <mergeCell ref="A1:C1"/>
    <mergeCell ref="F68:G68"/>
    <mergeCell ref="I4:L4"/>
    <mergeCell ref="K10:K11"/>
    <mergeCell ref="L10:L11"/>
    <mergeCell ref="C10:D10"/>
    <mergeCell ref="E10:G10"/>
    <mergeCell ref="I10:J10"/>
  </mergeCells>
  <pageMargins left="0.70866141732283472" right="0.70866141732283472" top="0.74803149606299213" bottom="0.74803149606299213" header="0.31496062992125984" footer="0.31496062992125984"/>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63"/>
  <sheetViews>
    <sheetView tabSelected="1" workbookViewId="0">
      <pane xSplit="3" ySplit="9" topLeftCell="D43" activePane="bottomRight" state="frozen"/>
      <selection pane="topRight" activeCell="D1" sqref="D1"/>
      <selection pane="bottomLeft" activeCell="A18" sqref="A18"/>
      <selection pane="bottomRight" activeCell="F29" sqref="F26:J29"/>
    </sheetView>
  </sheetViews>
  <sheetFormatPr defaultRowHeight="12.75" x14ac:dyDescent="0.2"/>
  <cols>
    <col min="1" max="1" width="1.140625" customWidth="1"/>
    <col min="2" max="2" width="25.5703125" customWidth="1"/>
    <col min="4" max="4" width="13.28515625" customWidth="1"/>
    <col min="5" max="5" width="11.42578125" customWidth="1"/>
    <col min="6" max="8" width="9.28515625" customWidth="1"/>
    <col min="9" max="9" width="0.7109375" customWidth="1"/>
    <col min="10" max="10" width="12" customWidth="1"/>
    <col min="11" max="11" width="13.85546875" customWidth="1"/>
    <col min="12" max="12" width="0.7109375" customWidth="1"/>
    <col min="13" max="13" width="13" customWidth="1"/>
    <col min="14" max="14" width="0.7109375" customWidth="1"/>
    <col min="15" max="15" width="10.7109375" customWidth="1"/>
    <col min="16" max="16" width="14.7109375" customWidth="1"/>
    <col min="17" max="17" width="0.7109375" customWidth="1"/>
    <col min="18" max="18" width="11" customWidth="1"/>
    <col min="19" max="19" width="0.85546875" customWidth="1"/>
    <col min="20" max="20" width="10.28515625" customWidth="1"/>
  </cols>
  <sheetData>
    <row r="1" spans="2:23" ht="12.75" customHeight="1" thickBot="1" x14ac:dyDescent="0.25">
      <c r="B1" s="226" t="s">
        <v>155</v>
      </c>
      <c r="C1" s="227"/>
      <c r="O1" s="225" t="s">
        <v>126</v>
      </c>
      <c r="P1" s="225" t="s">
        <v>127</v>
      </c>
      <c r="R1" s="225" t="s">
        <v>128</v>
      </c>
      <c r="T1" s="225" t="s">
        <v>129</v>
      </c>
    </row>
    <row r="2" spans="2:23" ht="12.75" customHeight="1" thickBot="1" x14ac:dyDescent="0.25">
      <c r="B2" s="228"/>
      <c r="C2" s="229"/>
      <c r="K2" s="230" t="s">
        <v>23</v>
      </c>
      <c r="L2" s="231"/>
      <c r="M2" s="232"/>
      <c r="N2" s="32"/>
      <c r="O2" s="224" t="s">
        <v>126</v>
      </c>
      <c r="P2" s="224" t="s">
        <v>10</v>
      </c>
      <c r="Q2" s="32"/>
      <c r="R2" s="224"/>
      <c r="S2" s="32"/>
      <c r="T2" s="224" t="s">
        <v>11</v>
      </c>
    </row>
    <row r="3" spans="2:23" ht="12.75" customHeight="1" x14ac:dyDescent="0.2">
      <c r="K3" s="236" t="s">
        <v>21</v>
      </c>
      <c r="L3" s="237"/>
      <c r="M3" s="238"/>
      <c r="O3" s="110">
        <f>SUM(O10:O63)-O4</f>
        <v>209.29999999999998</v>
      </c>
      <c r="P3" s="114">
        <f>SUM(P10:P63)-P4</f>
        <v>41.86</v>
      </c>
      <c r="Q3" s="26"/>
      <c r="R3" s="110">
        <f>SUM(R10:R63)-R4</f>
        <v>118.46379999999999</v>
      </c>
      <c r="S3" s="26"/>
      <c r="T3" s="110">
        <f>SUM(T10:T63)-T4</f>
        <v>88.952499999999986</v>
      </c>
    </row>
    <row r="4" spans="2:23" ht="12.75" customHeight="1" thickBot="1" x14ac:dyDescent="0.25">
      <c r="K4" s="239" t="s">
        <v>22</v>
      </c>
      <c r="L4" s="240"/>
      <c r="M4" s="241"/>
      <c r="O4" s="111">
        <f>SUM(O12,O15,O18,O21,O24,O27,O30,O33,O35,O37,O39,O41,O43,O45,O47,O49,O51,O53,O55,O57,O59,O61,O63)</f>
        <v>100.1</v>
      </c>
      <c r="P4" s="115">
        <f>SUM(P12,P15,P18,P21,P24,P27,P30,P33,P35,P37,P39,P41,P43,P45,P47,P49,P51,P53,P55,P57,P59,P61,P63)</f>
        <v>20.02</v>
      </c>
      <c r="Q4" s="26"/>
      <c r="R4" s="111">
        <f>SUM(R12,R15,R18,R21,R24,R27,R30,R33,R35,R37,R39,R41,R43,R45,R47,R49,R51,R53,R55,R57,R59,R61,R63)</f>
        <v>56.65659999999999</v>
      </c>
      <c r="S4" s="26"/>
      <c r="T4" s="111">
        <f>SUM(T12,T15,T18,T21,T24,T27,T30,T33,T35,T37,T39,T41,T43,T45,T47,T49,T51,T53,T55,T57,T59,T61,T63)</f>
        <v>42.542499999999997</v>
      </c>
    </row>
    <row r="5" spans="2:23" s="113" customFormat="1" ht="16.5" customHeight="1" thickBot="1" x14ac:dyDescent="0.25">
      <c r="B5" s="29" t="s">
        <v>9</v>
      </c>
      <c r="C5" s="141">
        <v>0.2</v>
      </c>
      <c r="K5" s="233" t="s">
        <v>112</v>
      </c>
      <c r="L5" s="234"/>
      <c r="M5" s="235"/>
      <c r="O5" s="112">
        <f>SUM(O3-O4)</f>
        <v>109.19999999999999</v>
      </c>
      <c r="P5" s="139">
        <f>SUM(P3-P4)</f>
        <v>21.84</v>
      </c>
      <c r="Q5" s="26"/>
      <c r="R5" s="112">
        <f>SUM(R3-R4)</f>
        <v>61.807200000000002</v>
      </c>
      <c r="S5" s="26"/>
      <c r="T5" s="112">
        <f>SUM(T3-T4)</f>
        <v>46.409999999999989</v>
      </c>
    </row>
    <row r="6" spans="2:23" ht="12.75" customHeight="1" thickBot="1" x14ac:dyDescent="0.25"/>
    <row r="7" spans="2:23" ht="13.5" thickBot="1" x14ac:dyDescent="0.25">
      <c r="J7" s="242" t="s">
        <v>142</v>
      </c>
      <c r="K7" s="243"/>
    </row>
    <row r="8" spans="2:23" ht="12.75" customHeight="1" thickBot="1" x14ac:dyDescent="0.25">
      <c r="D8" s="28" t="s">
        <v>113</v>
      </c>
      <c r="E8" s="31"/>
      <c r="F8" s="29"/>
      <c r="G8" s="63" t="s">
        <v>109</v>
      </c>
      <c r="H8" s="30"/>
      <c r="J8" s="223" t="s">
        <v>125</v>
      </c>
      <c r="K8" s="223" t="s">
        <v>124</v>
      </c>
      <c r="L8" s="140"/>
      <c r="M8" s="225" t="s">
        <v>123</v>
      </c>
      <c r="O8" s="225" t="s">
        <v>126</v>
      </c>
      <c r="P8" s="225" t="s">
        <v>127</v>
      </c>
      <c r="R8" s="225" t="s">
        <v>128</v>
      </c>
      <c r="T8" s="225" t="s">
        <v>129</v>
      </c>
    </row>
    <row r="9" spans="2:23" ht="13.5" customHeight="1" thickBot="1" x14ac:dyDescent="0.25">
      <c r="B9" s="27" t="s">
        <v>114</v>
      </c>
      <c r="C9" s="27" t="s">
        <v>111</v>
      </c>
      <c r="D9" s="27" t="s">
        <v>4</v>
      </c>
      <c r="E9" s="28" t="s">
        <v>28</v>
      </c>
      <c r="F9" s="27" t="s">
        <v>120</v>
      </c>
      <c r="G9" s="27" t="s">
        <v>121</v>
      </c>
      <c r="H9" s="28" t="s">
        <v>122</v>
      </c>
      <c r="J9" s="224"/>
      <c r="K9" s="224"/>
      <c r="M9" s="224"/>
      <c r="O9" s="224" t="s">
        <v>126</v>
      </c>
      <c r="P9" s="224" t="s">
        <v>10</v>
      </c>
      <c r="R9" s="224"/>
      <c r="S9" s="71"/>
      <c r="T9" s="224" t="s">
        <v>11</v>
      </c>
      <c r="U9" s="26"/>
      <c r="V9" s="26"/>
      <c r="W9" s="26"/>
    </row>
    <row r="10" spans="2:23" ht="12.75" customHeight="1" x14ac:dyDescent="0.2">
      <c r="B10" s="78" t="s">
        <v>3</v>
      </c>
      <c r="C10" s="34" t="s">
        <v>25</v>
      </c>
      <c r="D10" s="47">
        <v>40</v>
      </c>
      <c r="E10" s="81" t="s">
        <v>29</v>
      </c>
      <c r="F10" s="56"/>
      <c r="G10" s="56"/>
      <c r="H10" s="64"/>
      <c r="I10" s="109"/>
      <c r="J10" s="121">
        <f>SUM(Inventarisblad!K12)</f>
        <v>0</v>
      </c>
      <c r="K10" s="121">
        <f>SUM(Inventarisblad!L12)</f>
        <v>4</v>
      </c>
      <c r="L10" s="109"/>
      <c r="M10" s="121">
        <f>SUM(K10*7*52)</f>
        <v>1456</v>
      </c>
      <c r="N10" s="109"/>
      <c r="O10" s="73">
        <f t="shared" ref="O10:O41" si="0">D10*K10*7*52*J10/1000</f>
        <v>0</v>
      </c>
      <c r="P10" s="83">
        <f>O10*C5</f>
        <v>0</v>
      </c>
      <c r="Q10" s="109"/>
      <c r="R10" s="143">
        <f t="shared" ref="R10:R41" si="1">O10*0.566</f>
        <v>0</v>
      </c>
      <c r="S10" s="72"/>
      <c r="T10" s="143">
        <f t="shared" ref="T10:T41" si="2">O10*0.425</f>
        <v>0</v>
      </c>
      <c r="U10" s="26"/>
      <c r="V10" s="26"/>
      <c r="W10" s="26"/>
    </row>
    <row r="11" spans="2:23" ht="12.75" customHeight="1" x14ac:dyDescent="0.2">
      <c r="B11" s="79" t="s">
        <v>7</v>
      </c>
      <c r="C11" s="37" t="s">
        <v>25</v>
      </c>
      <c r="D11" s="48">
        <v>8</v>
      </c>
      <c r="E11" s="75"/>
      <c r="F11" s="57"/>
      <c r="G11" s="57"/>
      <c r="H11" s="65"/>
      <c r="I11" s="109"/>
      <c r="J11" s="132">
        <f>SUM(Inventarisblad!K13)</f>
        <v>0</v>
      </c>
      <c r="K11" s="132">
        <f>SUM(Inventarisblad!L13)</f>
        <v>4</v>
      </c>
      <c r="L11" s="109"/>
      <c r="M11" s="132">
        <f t="shared" ref="M11:M63" si="3">SUM(K11*7*52)</f>
        <v>1456</v>
      </c>
      <c r="N11" s="109"/>
      <c r="O11" s="77">
        <f t="shared" si="0"/>
        <v>0</v>
      </c>
      <c r="P11" s="86">
        <f>O11*C5</f>
        <v>0</v>
      </c>
      <c r="Q11" s="109"/>
      <c r="R11" s="144">
        <f t="shared" si="1"/>
        <v>0</v>
      </c>
      <c r="S11" s="72"/>
      <c r="T11" s="144">
        <f t="shared" si="2"/>
        <v>0</v>
      </c>
      <c r="U11" s="26"/>
      <c r="V11" s="26"/>
      <c r="W11" s="26"/>
    </row>
    <row r="12" spans="2:23" ht="13.5" customHeight="1" thickBot="1" x14ac:dyDescent="0.25">
      <c r="B12" s="80" t="s">
        <v>8</v>
      </c>
      <c r="C12" s="39" t="s">
        <v>25</v>
      </c>
      <c r="D12" s="49">
        <v>5</v>
      </c>
      <c r="E12" s="82"/>
      <c r="F12" s="58"/>
      <c r="G12" s="58"/>
      <c r="H12" s="66"/>
      <c r="I12" s="109"/>
      <c r="J12" s="136">
        <f>SUM(Inventarisblad!K14)</f>
        <v>0</v>
      </c>
      <c r="K12" s="136">
        <f>SUM(Inventarisblad!L14)</f>
        <v>4</v>
      </c>
      <c r="L12" s="109"/>
      <c r="M12" s="122">
        <f t="shared" si="3"/>
        <v>1456</v>
      </c>
      <c r="N12" s="109"/>
      <c r="O12" s="74">
        <f t="shared" si="0"/>
        <v>0</v>
      </c>
      <c r="P12" s="87">
        <f>O12*C5</f>
        <v>0</v>
      </c>
      <c r="Q12" s="109"/>
      <c r="R12" s="145">
        <f t="shared" si="1"/>
        <v>0</v>
      </c>
      <c r="S12" s="72"/>
      <c r="T12" s="145">
        <f t="shared" si="2"/>
        <v>0</v>
      </c>
    </row>
    <row r="13" spans="2:23" ht="12.75" customHeight="1" x14ac:dyDescent="0.2">
      <c r="B13" s="78" t="s">
        <v>3</v>
      </c>
      <c r="C13" s="34" t="s">
        <v>25</v>
      </c>
      <c r="D13" s="47">
        <v>60</v>
      </c>
      <c r="E13" s="81" t="s">
        <v>30</v>
      </c>
      <c r="F13" s="56"/>
      <c r="G13" s="56"/>
      <c r="H13" s="64"/>
      <c r="I13" s="109"/>
      <c r="J13" s="73">
        <f>SUM(Inventarisblad!K15)</f>
        <v>0</v>
      </c>
      <c r="K13" s="36">
        <f>SUM(Inventarisblad!L15)</f>
        <v>0</v>
      </c>
      <c r="L13" s="109"/>
      <c r="M13" s="121">
        <f t="shared" si="3"/>
        <v>0</v>
      </c>
      <c r="N13" s="109"/>
      <c r="O13" s="73">
        <f t="shared" si="0"/>
        <v>0</v>
      </c>
      <c r="P13" s="83">
        <f>O13*C5</f>
        <v>0</v>
      </c>
      <c r="Q13" s="109"/>
      <c r="R13" s="143">
        <f t="shared" si="1"/>
        <v>0</v>
      </c>
      <c r="S13" s="72"/>
      <c r="T13" s="143">
        <f t="shared" si="2"/>
        <v>0</v>
      </c>
    </row>
    <row r="14" spans="2:23" ht="12.75" customHeight="1" x14ac:dyDescent="0.2">
      <c r="B14" s="79" t="s">
        <v>7</v>
      </c>
      <c r="C14" s="37" t="s">
        <v>25</v>
      </c>
      <c r="D14" s="48">
        <v>11</v>
      </c>
      <c r="E14" s="75"/>
      <c r="F14" s="57"/>
      <c r="G14" s="57"/>
      <c r="H14" s="65"/>
      <c r="I14" s="109"/>
      <c r="J14" s="77">
        <f>SUM(Inventarisblad!K16)</f>
        <v>0</v>
      </c>
      <c r="K14" s="38">
        <f>SUM(Inventarisblad!L16)</f>
        <v>0</v>
      </c>
      <c r="L14" s="109"/>
      <c r="M14" s="132">
        <f t="shared" si="3"/>
        <v>0</v>
      </c>
      <c r="N14" s="109"/>
      <c r="O14" s="77">
        <f t="shared" si="0"/>
        <v>0</v>
      </c>
      <c r="P14" s="86">
        <f>O14*C5</f>
        <v>0</v>
      </c>
      <c r="Q14" s="109"/>
      <c r="R14" s="144">
        <f t="shared" si="1"/>
        <v>0</v>
      </c>
      <c r="S14" s="72"/>
      <c r="T14" s="144">
        <f t="shared" si="2"/>
        <v>0</v>
      </c>
    </row>
    <row r="15" spans="2:23" ht="13.5" thickBot="1" x14ac:dyDescent="0.25">
      <c r="B15" s="80" t="s">
        <v>8</v>
      </c>
      <c r="C15" s="39" t="s">
        <v>25</v>
      </c>
      <c r="D15" s="49">
        <v>5.5</v>
      </c>
      <c r="E15" s="82"/>
      <c r="F15" s="58"/>
      <c r="G15" s="58"/>
      <c r="H15" s="66"/>
      <c r="I15" s="109"/>
      <c r="J15" s="74">
        <f>SUM(Inventarisblad!K17)</f>
        <v>0</v>
      </c>
      <c r="K15" s="41">
        <f>SUM(Inventarisblad!L17)</f>
        <v>0</v>
      </c>
      <c r="L15" s="109"/>
      <c r="M15" s="122">
        <f t="shared" si="3"/>
        <v>0</v>
      </c>
      <c r="N15" s="109"/>
      <c r="O15" s="74">
        <f t="shared" si="0"/>
        <v>0</v>
      </c>
      <c r="P15" s="87">
        <f>O15*C5</f>
        <v>0</v>
      </c>
      <c r="Q15" s="109"/>
      <c r="R15" s="146">
        <f t="shared" si="1"/>
        <v>0</v>
      </c>
      <c r="S15" s="72"/>
      <c r="T15" s="146">
        <f t="shared" si="2"/>
        <v>0</v>
      </c>
    </row>
    <row r="16" spans="2:23" x14ac:dyDescent="0.2">
      <c r="B16" s="78" t="s">
        <v>3</v>
      </c>
      <c r="C16" s="34" t="s">
        <v>25</v>
      </c>
      <c r="D16" s="47">
        <v>75</v>
      </c>
      <c r="E16" s="81" t="s">
        <v>31</v>
      </c>
      <c r="F16" s="56"/>
      <c r="G16" s="56"/>
      <c r="H16" s="64"/>
      <c r="I16" s="109"/>
      <c r="J16" s="73">
        <f>SUM(Inventarisblad!K18)</f>
        <v>0</v>
      </c>
      <c r="K16" s="36">
        <f>SUM(Inventarisblad!L18)</f>
        <v>0</v>
      </c>
      <c r="L16" s="109"/>
      <c r="M16" s="121">
        <f t="shared" si="3"/>
        <v>0</v>
      </c>
      <c r="N16" s="109"/>
      <c r="O16" s="73">
        <f t="shared" si="0"/>
        <v>0</v>
      </c>
      <c r="P16" s="83">
        <f>O16*C5</f>
        <v>0</v>
      </c>
      <c r="Q16" s="109"/>
      <c r="R16" s="143">
        <f t="shared" si="1"/>
        <v>0</v>
      </c>
      <c r="S16" s="72"/>
      <c r="T16" s="150">
        <f t="shared" si="2"/>
        <v>0</v>
      </c>
    </row>
    <row r="17" spans="2:20" x14ac:dyDescent="0.2">
      <c r="B17" s="79" t="s">
        <v>7</v>
      </c>
      <c r="C17" s="37" t="s">
        <v>25</v>
      </c>
      <c r="D17" s="48">
        <v>15</v>
      </c>
      <c r="E17" s="75"/>
      <c r="F17" s="57"/>
      <c r="G17" s="57"/>
      <c r="H17" s="65"/>
      <c r="I17" s="109"/>
      <c r="J17" s="77">
        <f>SUM(Inventarisblad!K19)</f>
        <v>0</v>
      </c>
      <c r="K17" s="38">
        <f>SUM(Inventarisblad!L19)</f>
        <v>0</v>
      </c>
      <c r="L17" s="109"/>
      <c r="M17" s="132">
        <f t="shared" si="3"/>
        <v>0</v>
      </c>
      <c r="N17" s="109"/>
      <c r="O17" s="77">
        <f t="shared" si="0"/>
        <v>0</v>
      </c>
      <c r="P17" s="86">
        <f>O17*C5</f>
        <v>0</v>
      </c>
      <c r="Q17" s="109"/>
      <c r="R17" s="144">
        <f t="shared" si="1"/>
        <v>0</v>
      </c>
      <c r="S17" s="72"/>
      <c r="T17" s="144">
        <f t="shared" si="2"/>
        <v>0</v>
      </c>
    </row>
    <row r="18" spans="2:20" ht="13.5" thickBot="1" x14ac:dyDescent="0.25">
      <c r="B18" s="80" t="s">
        <v>8</v>
      </c>
      <c r="C18" s="39" t="s">
        <v>25</v>
      </c>
      <c r="D18" s="49">
        <v>8</v>
      </c>
      <c r="E18" s="82"/>
      <c r="F18" s="58"/>
      <c r="G18" s="58"/>
      <c r="H18" s="66"/>
      <c r="I18" s="109"/>
      <c r="J18" s="74">
        <f>SUM(Inventarisblad!K20)</f>
        <v>0</v>
      </c>
      <c r="K18" s="41">
        <f>SUM(Inventarisblad!L20)</f>
        <v>0</v>
      </c>
      <c r="L18" s="109"/>
      <c r="M18" s="122">
        <f t="shared" si="3"/>
        <v>0</v>
      </c>
      <c r="N18" s="109"/>
      <c r="O18" s="74">
        <f t="shared" si="0"/>
        <v>0</v>
      </c>
      <c r="P18" s="87">
        <f>O18*C5</f>
        <v>0</v>
      </c>
      <c r="Q18" s="109"/>
      <c r="R18" s="146">
        <f t="shared" si="1"/>
        <v>0</v>
      </c>
      <c r="S18" s="72"/>
      <c r="T18" s="146">
        <f t="shared" si="2"/>
        <v>0</v>
      </c>
    </row>
    <row r="19" spans="2:20" x14ac:dyDescent="0.2">
      <c r="B19" s="91" t="s">
        <v>3</v>
      </c>
      <c r="C19" s="92" t="s">
        <v>24</v>
      </c>
      <c r="D19" s="50">
        <v>40</v>
      </c>
      <c r="E19" s="101" t="s">
        <v>29</v>
      </c>
      <c r="F19" s="59"/>
      <c r="G19" s="59"/>
      <c r="H19" s="67"/>
      <c r="I19" s="109"/>
      <c r="J19" s="95">
        <f>SUM(Inventarisblad!K21)</f>
        <v>0</v>
      </c>
      <c r="K19" s="43">
        <f>SUM(Inventarisblad!L21)</f>
        <v>0</v>
      </c>
      <c r="L19" s="109"/>
      <c r="M19" s="133">
        <f t="shared" si="3"/>
        <v>0</v>
      </c>
      <c r="N19" s="109"/>
      <c r="O19" s="95">
        <f t="shared" si="0"/>
        <v>0</v>
      </c>
      <c r="P19" s="102">
        <f>O19*C5</f>
        <v>0</v>
      </c>
      <c r="Q19" s="109"/>
      <c r="R19" s="147">
        <f t="shared" si="1"/>
        <v>0</v>
      </c>
      <c r="S19" s="72"/>
      <c r="T19" s="151">
        <f t="shared" si="2"/>
        <v>0</v>
      </c>
    </row>
    <row r="20" spans="2:20" x14ac:dyDescent="0.2">
      <c r="B20" s="93" t="s">
        <v>7</v>
      </c>
      <c r="C20" s="84" t="s">
        <v>24</v>
      </c>
      <c r="D20" s="51">
        <v>8</v>
      </c>
      <c r="E20" s="103"/>
      <c r="F20" s="60"/>
      <c r="G20" s="60"/>
      <c r="H20" s="68"/>
      <c r="I20" s="109"/>
      <c r="J20" s="96">
        <f>SUM(Inventarisblad!K22)</f>
        <v>0</v>
      </c>
      <c r="K20" s="44">
        <f>SUM(Inventarisblad!L22)</f>
        <v>0</v>
      </c>
      <c r="L20" s="109"/>
      <c r="M20" s="134">
        <f t="shared" si="3"/>
        <v>0</v>
      </c>
      <c r="N20" s="109"/>
      <c r="O20" s="96">
        <f t="shared" si="0"/>
        <v>0</v>
      </c>
      <c r="P20" s="104">
        <f>O20*C5</f>
        <v>0</v>
      </c>
      <c r="Q20" s="109"/>
      <c r="R20" s="148">
        <f t="shared" si="1"/>
        <v>0</v>
      </c>
      <c r="S20" s="72"/>
      <c r="T20" s="148">
        <f t="shared" si="2"/>
        <v>0</v>
      </c>
    </row>
    <row r="21" spans="2:20" ht="13.5" thickBot="1" x14ac:dyDescent="0.25">
      <c r="B21" s="94" t="s">
        <v>8</v>
      </c>
      <c r="C21" s="45" t="s">
        <v>24</v>
      </c>
      <c r="D21" s="52">
        <v>5</v>
      </c>
      <c r="E21" s="105"/>
      <c r="F21" s="61"/>
      <c r="G21" s="61"/>
      <c r="H21" s="69"/>
      <c r="I21" s="109"/>
      <c r="J21" s="97">
        <f>SUM(Inventarisblad!K23)</f>
        <v>0</v>
      </c>
      <c r="K21" s="46">
        <f>SUM(Inventarisblad!L23)</f>
        <v>0</v>
      </c>
      <c r="L21" s="109"/>
      <c r="M21" s="135">
        <f t="shared" si="3"/>
        <v>0</v>
      </c>
      <c r="N21" s="109"/>
      <c r="O21" s="97">
        <f t="shared" si="0"/>
        <v>0</v>
      </c>
      <c r="P21" s="106">
        <f>O21*C5</f>
        <v>0</v>
      </c>
      <c r="Q21" s="109"/>
      <c r="R21" s="149">
        <f t="shared" si="1"/>
        <v>0</v>
      </c>
      <c r="S21" s="72"/>
      <c r="T21" s="149">
        <f t="shared" si="2"/>
        <v>0</v>
      </c>
    </row>
    <row r="22" spans="2:20" x14ac:dyDescent="0.2">
      <c r="B22" s="91" t="s">
        <v>3</v>
      </c>
      <c r="C22" s="92" t="s">
        <v>24</v>
      </c>
      <c r="D22" s="50">
        <v>60</v>
      </c>
      <c r="E22" s="101" t="s">
        <v>30</v>
      </c>
      <c r="F22" s="59"/>
      <c r="G22" s="59"/>
      <c r="H22" s="67"/>
      <c r="I22" s="109"/>
      <c r="J22" s="95">
        <f>SUM(Inventarisblad!K24)</f>
        <v>5</v>
      </c>
      <c r="K22" s="43">
        <f>SUM(Inventarisblad!L24)</f>
        <v>1</v>
      </c>
      <c r="L22" s="109"/>
      <c r="M22" s="133">
        <f t="shared" si="3"/>
        <v>364</v>
      </c>
      <c r="N22" s="109"/>
      <c r="O22" s="95">
        <f t="shared" si="0"/>
        <v>109.2</v>
      </c>
      <c r="P22" s="102">
        <f>O22*C5</f>
        <v>21.840000000000003</v>
      </c>
      <c r="Q22" s="109"/>
      <c r="R22" s="147">
        <f t="shared" si="1"/>
        <v>61.807199999999995</v>
      </c>
      <c r="S22" s="72"/>
      <c r="T22" s="147">
        <f t="shared" si="2"/>
        <v>46.41</v>
      </c>
    </row>
    <row r="23" spans="2:20" x14ac:dyDescent="0.2">
      <c r="B23" s="93" t="s">
        <v>7</v>
      </c>
      <c r="C23" s="84" t="s">
        <v>24</v>
      </c>
      <c r="D23" s="51">
        <v>11</v>
      </c>
      <c r="E23" s="103"/>
      <c r="F23" s="60"/>
      <c r="G23" s="60"/>
      <c r="H23" s="68"/>
      <c r="I23" s="109"/>
      <c r="J23" s="96">
        <f>SUM(Inventarisblad!K25)</f>
        <v>5</v>
      </c>
      <c r="K23" s="44">
        <f>SUM(Inventarisblad!L25)</f>
        <v>5</v>
      </c>
      <c r="L23" s="109"/>
      <c r="M23" s="134">
        <f t="shared" si="3"/>
        <v>1820</v>
      </c>
      <c r="N23" s="109"/>
      <c r="O23" s="96">
        <f t="shared" si="0"/>
        <v>100.1</v>
      </c>
      <c r="P23" s="104">
        <f>O23*C5</f>
        <v>20.02</v>
      </c>
      <c r="Q23" s="109"/>
      <c r="R23" s="148">
        <f t="shared" si="1"/>
        <v>56.65659999999999</v>
      </c>
      <c r="S23" s="72"/>
      <c r="T23" s="148">
        <f t="shared" si="2"/>
        <v>42.542499999999997</v>
      </c>
    </row>
    <row r="24" spans="2:20" ht="13.5" thickBot="1" x14ac:dyDescent="0.25">
      <c r="B24" s="94" t="s">
        <v>8</v>
      </c>
      <c r="C24" s="45" t="s">
        <v>24</v>
      </c>
      <c r="D24" s="52">
        <v>5.5</v>
      </c>
      <c r="E24" s="105"/>
      <c r="F24" s="61"/>
      <c r="G24" s="61"/>
      <c r="H24" s="69"/>
      <c r="I24" s="109"/>
      <c r="J24" s="97">
        <f>SUM(Inventarisblad!K26)</f>
        <v>10</v>
      </c>
      <c r="K24" s="46">
        <f>SUM(Inventarisblad!L26)</f>
        <v>5</v>
      </c>
      <c r="L24" s="109"/>
      <c r="M24" s="135">
        <f t="shared" si="3"/>
        <v>1820</v>
      </c>
      <c r="N24" s="109"/>
      <c r="O24" s="97">
        <f t="shared" si="0"/>
        <v>100.1</v>
      </c>
      <c r="P24" s="106">
        <f>O24*C5</f>
        <v>20.02</v>
      </c>
      <c r="Q24" s="109"/>
      <c r="R24" s="149">
        <f t="shared" si="1"/>
        <v>56.65659999999999</v>
      </c>
      <c r="S24" s="72"/>
      <c r="T24" s="149">
        <f t="shared" si="2"/>
        <v>42.542499999999997</v>
      </c>
    </row>
    <row r="25" spans="2:20" x14ac:dyDescent="0.2">
      <c r="B25" s="91" t="s">
        <v>3</v>
      </c>
      <c r="C25" s="92" t="s">
        <v>24</v>
      </c>
      <c r="D25" s="50">
        <v>75</v>
      </c>
      <c r="E25" s="101" t="s">
        <v>31</v>
      </c>
      <c r="F25" s="59"/>
      <c r="G25" s="59"/>
      <c r="H25" s="67"/>
      <c r="I25" s="109"/>
      <c r="J25" s="95">
        <f>SUM(Inventarisblad!K27)</f>
        <v>0</v>
      </c>
      <c r="K25" s="43">
        <f>SUM(Inventarisblad!L27)</f>
        <v>0</v>
      </c>
      <c r="L25" s="109"/>
      <c r="M25" s="133">
        <f t="shared" si="3"/>
        <v>0</v>
      </c>
      <c r="N25" s="109"/>
      <c r="O25" s="95">
        <f t="shared" si="0"/>
        <v>0</v>
      </c>
      <c r="P25" s="102">
        <f>O25*C5</f>
        <v>0</v>
      </c>
      <c r="Q25" s="109"/>
      <c r="R25" s="147">
        <f t="shared" si="1"/>
        <v>0</v>
      </c>
      <c r="S25" s="72"/>
      <c r="T25" s="147">
        <f t="shared" si="2"/>
        <v>0</v>
      </c>
    </row>
    <row r="26" spans="2:20" x14ac:dyDescent="0.2">
      <c r="B26" s="93" t="s">
        <v>7</v>
      </c>
      <c r="C26" s="84" t="s">
        <v>24</v>
      </c>
      <c r="D26" s="51">
        <v>15</v>
      </c>
      <c r="E26" s="103"/>
      <c r="F26" s="60"/>
      <c r="G26" s="60"/>
      <c r="H26" s="68"/>
      <c r="I26" s="109"/>
      <c r="J26" s="96">
        <f>SUM(Inventarisblad!K28)</f>
        <v>0</v>
      </c>
      <c r="K26" s="44">
        <f>SUM(Inventarisblad!L28)</f>
        <v>0</v>
      </c>
      <c r="L26" s="109"/>
      <c r="M26" s="134">
        <f t="shared" si="3"/>
        <v>0</v>
      </c>
      <c r="N26" s="109"/>
      <c r="O26" s="96">
        <f t="shared" si="0"/>
        <v>0</v>
      </c>
      <c r="P26" s="104">
        <f>O26*C5</f>
        <v>0</v>
      </c>
      <c r="Q26" s="109"/>
      <c r="R26" s="148">
        <f t="shared" si="1"/>
        <v>0</v>
      </c>
      <c r="S26" s="72"/>
      <c r="T26" s="148">
        <f t="shared" si="2"/>
        <v>0</v>
      </c>
    </row>
    <row r="27" spans="2:20" ht="13.5" thickBot="1" x14ac:dyDescent="0.25">
      <c r="B27" s="94" t="s">
        <v>8</v>
      </c>
      <c r="C27" s="45" t="s">
        <v>24</v>
      </c>
      <c r="D27" s="52">
        <v>8</v>
      </c>
      <c r="E27" s="105"/>
      <c r="F27" s="61"/>
      <c r="G27" s="61"/>
      <c r="H27" s="69"/>
      <c r="I27" s="109"/>
      <c r="J27" s="97">
        <f>SUM(Inventarisblad!K29)</f>
        <v>0</v>
      </c>
      <c r="K27" s="46">
        <f>SUM(Inventarisblad!L29)</f>
        <v>0</v>
      </c>
      <c r="L27" s="109"/>
      <c r="M27" s="135">
        <f t="shared" si="3"/>
        <v>0</v>
      </c>
      <c r="N27" s="109"/>
      <c r="O27" s="97">
        <f t="shared" si="0"/>
        <v>0</v>
      </c>
      <c r="P27" s="106">
        <f>O27*C5</f>
        <v>0</v>
      </c>
      <c r="Q27" s="109"/>
      <c r="R27" s="149">
        <f t="shared" si="1"/>
        <v>0</v>
      </c>
      <c r="S27" s="72"/>
      <c r="T27" s="149">
        <f t="shared" si="2"/>
        <v>0</v>
      </c>
    </row>
    <row r="28" spans="2:20" x14ac:dyDescent="0.2">
      <c r="B28" s="91" t="s">
        <v>3</v>
      </c>
      <c r="C28" s="92" t="s">
        <v>24</v>
      </c>
      <c r="D28" s="50">
        <v>120</v>
      </c>
      <c r="E28" s="101" t="s">
        <v>32</v>
      </c>
      <c r="F28" s="59"/>
      <c r="G28" s="59"/>
      <c r="H28" s="67"/>
      <c r="I28" s="109"/>
      <c r="J28" s="95">
        <f>SUM(Inventarisblad!K30)</f>
        <v>0</v>
      </c>
      <c r="K28" s="43">
        <f>SUM(Inventarisblad!L30)</f>
        <v>0</v>
      </c>
      <c r="L28" s="109"/>
      <c r="M28" s="133">
        <f t="shared" si="3"/>
        <v>0</v>
      </c>
      <c r="N28" s="109"/>
      <c r="O28" s="95">
        <f t="shared" si="0"/>
        <v>0</v>
      </c>
      <c r="P28" s="102">
        <f>O28*C5</f>
        <v>0</v>
      </c>
      <c r="Q28" s="109"/>
      <c r="R28" s="147">
        <f t="shared" si="1"/>
        <v>0</v>
      </c>
      <c r="S28" s="72"/>
      <c r="T28" s="147">
        <f t="shared" si="2"/>
        <v>0</v>
      </c>
    </row>
    <row r="29" spans="2:20" x14ac:dyDescent="0.2">
      <c r="B29" s="93" t="s">
        <v>7</v>
      </c>
      <c r="C29" s="84" t="s">
        <v>24</v>
      </c>
      <c r="D29" s="51">
        <v>20</v>
      </c>
      <c r="E29" s="103"/>
      <c r="F29" s="60"/>
      <c r="G29" s="60"/>
      <c r="H29" s="68"/>
      <c r="I29" s="109"/>
      <c r="J29" s="96">
        <f>SUM(Inventarisblad!K31)</f>
        <v>0</v>
      </c>
      <c r="K29" s="44">
        <f>SUM(Inventarisblad!L31)</f>
        <v>0</v>
      </c>
      <c r="L29" s="109"/>
      <c r="M29" s="134">
        <f t="shared" si="3"/>
        <v>0</v>
      </c>
      <c r="N29" s="109"/>
      <c r="O29" s="96">
        <f t="shared" si="0"/>
        <v>0</v>
      </c>
      <c r="P29" s="104">
        <f>O29*C5</f>
        <v>0</v>
      </c>
      <c r="Q29" s="109"/>
      <c r="R29" s="148">
        <f t="shared" si="1"/>
        <v>0</v>
      </c>
      <c r="S29" s="72"/>
      <c r="T29" s="148">
        <f t="shared" si="2"/>
        <v>0</v>
      </c>
    </row>
    <row r="30" spans="2:20" ht="13.5" thickBot="1" x14ac:dyDescent="0.25">
      <c r="B30" s="94" t="s">
        <v>8</v>
      </c>
      <c r="C30" s="45" t="s">
        <v>24</v>
      </c>
      <c r="D30" s="52">
        <v>10</v>
      </c>
      <c r="E30" s="105"/>
      <c r="F30" s="61"/>
      <c r="G30" s="61"/>
      <c r="H30" s="69"/>
      <c r="I30" s="109"/>
      <c r="J30" s="97">
        <f>SUM(Inventarisblad!K32)</f>
        <v>0</v>
      </c>
      <c r="K30" s="46">
        <f>SUM(Inventarisblad!L32)</f>
        <v>0</v>
      </c>
      <c r="L30" s="109"/>
      <c r="M30" s="135">
        <f t="shared" si="3"/>
        <v>0</v>
      </c>
      <c r="N30" s="109"/>
      <c r="O30" s="97">
        <f t="shared" si="0"/>
        <v>0</v>
      </c>
      <c r="P30" s="106">
        <f>O30*C5</f>
        <v>0</v>
      </c>
      <c r="Q30" s="109"/>
      <c r="R30" s="149">
        <f t="shared" si="1"/>
        <v>0</v>
      </c>
      <c r="S30" s="72"/>
      <c r="T30" s="149">
        <f t="shared" si="2"/>
        <v>0</v>
      </c>
    </row>
    <row r="31" spans="2:20" x14ac:dyDescent="0.2">
      <c r="B31" s="91" t="s">
        <v>3</v>
      </c>
      <c r="C31" s="92" t="s">
        <v>24</v>
      </c>
      <c r="D31" s="50">
        <v>150</v>
      </c>
      <c r="E31" s="101" t="s">
        <v>33</v>
      </c>
      <c r="F31" s="59"/>
      <c r="G31" s="59"/>
      <c r="H31" s="67"/>
      <c r="I31" s="109"/>
      <c r="J31" s="95">
        <f>SUM(Inventarisblad!K33)</f>
        <v>0</v>
      </c>
      <c r="K31" s="43">
        <f>SUM(Inventarisblad!L33)</f>
        <v>0</v>
      </c>
      <c r="L31" s="109"/>
      <c r="M31" s="133">
        <f t="shared" si="3"/>
        <v>0</v>
      </c>
      <c r="N31" s="109"/>
      <c r="O31" s="95">
        <f t="shared" si="0"/>
        <v>0</v>
      </c>
      <c r="P31" s="102">
        <f>O31*C5</f>
        <v>0</v>
      </c>
      <c r="Q31" s="109"/>
      <c r="R31" s="147">
        <f t="shared" si="1"/>
        <v>0</v>
      </c>
      <c r="S31" s="72"/>
      <c r="T31" s="147">
        <f t="shared" si="2"/>
        <v>0</v>
      </c>
    </row>
    <row r="32" spans="2:20" x14ac:dyDescent="0.2">
      <c r="B32" s="93" t="s">
        <v>7</v>
      </c>
      <c r="C32" s="84" t="s">
        <v>24</v>
      </c>
      <c r="D32" s="51">
        <v>20</v>
      </c>
      <c r="E32" s="103"/>
      <c r="F32" s="60"/>
      <c r="G32" s="60"/>
      <c r="H32" s="68"/>
      <c r="I32" s="109"/>
      <c r="J32" s="96">
        <f>SUM(Inventarisblad!K34)</f>
        <v>0</v>
      </c>
      <c r="K32" s="44">
        <f>SUM(Inventarisblad!L34)</f>
        <v>0</v>
      </c>
      <c r="L32" s="109"/>
      <c r="M32" s="134">
        <f t="shared" si="3"/>
        <v>0</v>
      </c>
      <c r="N32" s="109"/>
      <c r="O32" s="96">
        <f t="shared" si="0"/>
        <v>0</v>
      </c>
      <c r="P32" s="104">
        <f>O32*C5</f>
        <v>0</v>
      </c>
      <c r="Q32" s="109"/>
      <c r="R32" s="148">
        <f t="shared" si="1"/>
        <v>0</v>
      </c>
      <c r="S32" s="72"/>
      <c r="T32" s="148">
        <f t="shared" si="2"/>
        <v>0</v>
      </c>
    </row>
    <row r="33" spans="2:20" ht="13.5" thickBot="1" x14ac:dyDescent="0.25">
      <c r="B33" s="94" t="s">
        <v>8</v>
      </c>
      <c r="C33" s="45" t="s">
        <v>24</v>
      </c>
      <c r="D33" s="52">
        <v>13</v>
      </c>
      <c r="E33" s="105"/>
      <c r="F33" s="61"/>
      <c r="G33" s="61"/>
      <c r="H33" s="69"/>
      <c r="I33" s="109"/>
      <c r="J33" s="97">
        <f>SUM(Inventarisblad!K35)</f>
        <v>0</v>
      </c>
      <c r="K33" s="46">
        <f>SUM(Inventarisblad!L35)</f>
        <v>0</v>
      </c>
      <c r="L33" s="109"/>
      <c r="M33" s="135">
        <f t="shared" si="3"/>
        <v>0</v>
      </c>
      <c r="N33" s="109"/>
      <c r="O33" s="97">
        <f t="shared" si="0"/>
        <v>0</v>
      </c>
      <c r="P33" s="106">
        <f>O33*C5</f>
        <v>0</v>
      </c>
      <c r="Q33" s="109"/>
      <c r="R33" s="149">
        <f t="shared" si="1"/>
        <v>0</v>
      </c>
      <c r="S33" s="72"/>
      <c r="T33" s="152">
        <f t="shared" si="2"/>
        <v>0</v>
      </c>
    </row>
    <row r="34" spans="2:20" x14ac:dyDescent="0.2">
      <c r="B34" s="78" t="s">
        <v>5</v>
      </c>
      <c r="C34" s="34" t="s">
        <v>59</v>
      </c>
      <c r="D34" s="47">
        <v>10</v>
      </c>
      <c r="E34" s="81"/>
      <c r="F34" s="56"/>
      <c r="G34" s="56"/>
      <c r="H34" s="64"/>
      <c r="I34" s="109"/>
      <c r="J34" s="73">
        <f>SUM(Inventarisblad!K36)</f>
        <v>0</v>
      </c>
      <c r="K34" s="36">
        <f>SUM(Inventarisblad!L36)</f>
        <v>0</v>
      </c>
      <c r="L34" s="109"/>
      <c r="M34" s="121">
        <f t="shared" si="3"/>
        <v>0</v>
      </c>
      <c r="N34" s="109"/>
      <c r="O34" s="73">
        <f t="shared" si="0"/>
        <v>0</v>
      </c>
      <c r="P34" s="83">
        <f>O34*C5</f>
        <v>0</v>
      </c>
      <c r="Q34" s="109"/>
      <c r="R34" s="143">
        <f t="shared" si="1"/>
        <v>0</v>
      </c>
      <c r="S34" s="72"/>
      <c r="T34" s="143">
        <f t="shared" si="2"/>
        <v>0</v>
      </c>
    </row>
    <row r="35" spans="2:20" ht="13.5" thickBot="1" x14ac:dyDescent="0.25">
      <c r="B35" s="124" t="s">
        <v>8</v>
      </c>
      <c r="C35" s="125" t="s">
        <v>59</v>
      </c>
      <c r="D35" s="126">
        <v>0.9</v>
      </c>
      <c r="E35" s="130"/>
      <c r="F35" s="127"/>
      <c r="G35" s="127"/>
      <c r="H35" s="137"/>
      <c r="I35" s="116"/>
      <c r="J35" s="74">
        <f>SUM(Inventarisblad!K37)</f>
        <v>0</v>
      </c>
      <c r="K35" s="41">
        <f>SUM(Inventarisblad!L37)</f>
        <v>0</v>
      </c>
      <c r="L35" s="109"/>
      <c r="M35" s="136">
        <f t="shared" si="3"/>
        <v>0</v>
      </c>
      <c r="N35" s="109"/>
      <c r="O35" s="90">
        <f t="shared" si="0"/>
        <v>0</v>
      </c>
      <c r="P35" s="131">
        <f>O35*C5</f>
        <v>0</v>
      </c>
      <c r="Q35" s="109"/>
      <c r="R35" s="145">
        <f t="shared" si="1"/>
        <v>0</v>
      </c>
      <c r="S35" s="72"/>
      <c r="T35" s="145">
        <f t="shared" si="2"/>
        <v>0</v>
      </c>
    </row>
    <row r="36" spans="2:20" x14ac:dyDescent="0.2">
      <c r="B36" s="78" t="s">
        <v>5</v>
      </c>
      <c r="C36" s="34" t="s">
        <v>59</v>
      </c>
      <c r="D36" s="47">
        <v>20</v>
      </c>
      <c r="E36" s="81"/>
      <c r="F36" s="56"/>
      <c r="G36" s="56"/>
      <c r="H36" s="64"/>
      <c r="I36" s="119"/>
      <c r="J36" s="73">
        <f>SUM(Inventarisblad!K38)</f>
        <v>0</v>
      </c>
      <c r="K36" s="36">
        <f>SUM(Inventarisblad!L38)</f>
        <v>0</v>
      </c>
      <c r="L36" s="109"/>
      <c r="M36" s="121">
        <f t="shared" si="3"/>
        <v>0</v>
      </c>
      <c r="N36" s="109"/>
      <c r="O36" s="73">
        <f t="shared" si="0"/>
        <v>0</v>
      </c>
      <c r="P36" s="83">
        <f>O36*C5</f>
        <v>0</v>
      </c>
      <c r="Q36" s="109"/>
      <c r="R36" s="143">
        <f t="shared" si="1"/>
        <v>0</v>
      </c>
      <c r="S36" s="72"/>
      <c r="T36" s="143">
        <f t="shared" si="2"/>
        <v>0</v>
      </c>
    </row>
    <row r="37" spans="2:20" ht="13.5" thickBot="1" x14ac:dyDescent="0.25">
      <c r="B37" s="80" t="s">
        <v>8</v>
      </c>
      <c r="C37" s="39" t="s">
        <v>59</v>
      </c>
      <c r="D37" s="49">
        <v>2</v>
      </c>
      <c r="E37" s="82"/>
      <c r="F37" s="58"/>
      <c r="G37" s="58"/>
      <c r="H37" s="66"/>
      <c r="I37" s="120"/>
      <c r="J37" s="74">
        <f>SUM(Inventarisblad!K39)</f>
        <v>0</v>
      </c>
      <c r="K37" s="41">
        <f>SUM(Inventarisblad!L39)</f>
        <v>0</v>
      </c>
      <c r="L37" s="109"/>
      <c r="M37" s="122">
        <f t="shared" si="3"/>
        <v>0</v>
      </c>
      <c r="N37" s="109"/>
      <c r="O37" s="74">
        <f t="shared" si="0"/>
        <v>0</v>
      </c>
      <c r="P37" s="87">
        <f>O37*C5</f>
        <v>0</v>
      </c>
      <c r="Q37" s="109"/>
      <c r="R37" s="146">
        <f t="shared" si="1"/>
        <v>0</v>
      </c>
      <c r="S37" s="72"/>
      <c r="T37" s="146">
        <f t="shared" si="2"/>
        <v>0</v>
      </c>
    </row>
    <row r="38" spans="2:20" x14ac:dyDescent="0.2">
      <c r="B38" s="123" t="s">
        <v>5</v>
      </c>
      <c r="C38" s="85" t="s">
        <v>59</v>
      </c>
      <c r="D38" s="53">
        <v>30</v>
      </c>
      <c r="E38" s="76"/>
      <c r="F38" s="62"/>
      <c r="G38" s="62"/>
      <c r="H38" s="70"/>
      <c r="I38" s="118"/>
      <c r="J38" s="73">
        <f>SUM(Inventarisblad!K40)</f>
        <v>0</v>
      </c>
      <c r="K38" s="36">
        <f>SUM(Inventarisblad!L40)</f>
        <v>0</v>
      </c>
      <c r="L38" s="109"/>
      <c r="M38" s="128">
        <f t="shared" si="3"/>
        <v>0</v>
      </c>
      <c r="N38" s="109"/>
      <c r="O38" s="107">
        <f t="shared" si="0"/>
        <v>0</v>
      </c>
      <c r="P38" s="129">
        <f>O38*C5</f>
        <v>0</v>
      </c>
      <c r="Q38" s="109"/>
      <c r="R38" s="150">
        <f t="shared" si="1"/>
        <v>0</v>
      </c>
      <c r="S38" s="72"/>
      <c r="T38" s="150">
        <f t="shared" si="2"/>
        <v>0</v>
      </c>
    </row>
    <row r="39" spans="2:20" ht="13.5" thickBot="1" x14ac:dyDescent="0.25">
      <c r="B39" s="80" t="s">
        <v>8</v>
      </c>
      <c r="C39" s="99" t="s">
        <v>59</v>
      </c>
      <c r="D39" s="49">
        <v>2.9</v>
      </c>
      <c r="E39" s="82"/>
      <c r="F39" s="58"/>
      <c r="G39" s="58"/>
      <c r="H39" s="66"/>
      <c r="I39" s="120"/>
      <c r="J39" s="74">
        <f>SUM(Inventarisblad!K41)</f>
        <v>0</v>
      </c>
      <c r="K39" s="41">
        <f>SUM(Inventarisblad!L41)</f>
        <v>0</v>
      </c>
      <c r="L39" s="109"/>
      <c r="M39" s="122">
        <f t="shared" si="3"/>
        <v>0</v>
      </c>
      <c r="N39" s="109"/>
      <c r="O39" s="74">
        <f t="shared" si="0"/>
        <v>0</v>
      </c>
      <c r="P39" s="87">
        <f>O39*C5</f>
        <v>0</v>
      </c>
      <c r="Q39" s="109"/>
      <c r="R39" s="146">
        <f t="shared" si="1"/>
        <v>0</v>
      </c>
      <c r="S39" s="72"/>
      <c r="T39" s="146">
        <f t="shared" si="2"/>
        <v>0</v>
      </c>
    </row>
    <row r="40" spans="2:20" x14ac:dyDescent="0.2">
      <c r="B40" s="117" t="s">
        <v>5</v>
      </c>
      <c r="C40" s="98" t="s">
        <v>103</v>
      </c>
      <c r="D40" s="88">
        <v>25</v>
      </c>
      <c r="E40" s="108"/>
      <c r="F40" s="89"/>
      <c r="G40" s="89"/>
      <c r="H40" s="138"/>
      <c r="I40" s="118"/>
      <c r="J40" s="95">
        <f>SUM(Inventarisblad!K42)</f>
        <v>0</v>
      </c>
      <c r="K40" s="43">
        <f>SUM(Inventarisblad!L42)</f>
        <v>0</v>
      </c>
      <c r="L40" s="109"/>
      <c r="M40" s="133">
        <f t="shared" si="3"/>
        <v>0</v>
      </c>
      <c r="N40" s="109"/>
      <c r="O40" s="95">
        <f t="shared" si="0"/>
        <v>0</v>
      </c>
      <c r="P40" s="102">
        <f>O40*C5</f>
        <v>0</v>
      </c>
      <c r="Q40" s="109"/>
      <c r="R40" s="147">
        <f t="shared" si="1"/>
        <v>0</v>
      </c>
      <c r="S40" s="72"/>
      <c r="T40" s="147">
        <f t="shared" si="2"/>
        <v>0</v>
      </c>
    </row>
    <row r="41" spans="2:20" ht="13.5" thickBot="1" x14ac:dyDescent="0.25">
      <c r="B41" s="94" t="s">
        <v>8</v>
      </c>
      <c r="C41" s="100" t="s">
        <v>103</v>
      </c>
      <c r="D41" s="52">
        <v>1.9</v>
      </c>
      <c r="E41" s="105"/>
      <c r="F41" s="61"/>
      <c r="G41" s="61"/>
      <c r="H41" s="69"/>
      <c r="I41" s="109"/>
      <c r="J41" s="97">
        <f>SUM(Inventarisblad!K43)</f>
        <v>0</v>
      </c>
      <c r="K41" s="46">
        <f>SUM(Inventarisblad!L43)</f>
        <v>0</v>
      </c>
      <c r="L41" s="109"/>
      <c r="M41" s="135">
        <f t="shared" si="3"/>
        <v>0</v>
      </c>
      <c r="N41" s="109"/>
      <c r="O41" s="97">
        <f t="shared" si="0"/>
        <v>0</v>
      </c>
      <c r="P41" s="106">
        <f>O41*C5</f>
        <v>0</v>
      </c>
      <c r="Q41" s="109"/>
      <c r="R41" s="149">
        <f t="shared" si="1"/>
        <v>0</v>
      </c>
      <c r="S41" s="72"/>
      <c r="T41" s="149">
        <f t="shared" si="2"/>
        <v>0</v>
      </c>
    </row>
    <row r="42" spans="2:20" x14ac:dyDescent="0.2">
      <c r="B42" s="91" t="s">
        <v>5</v>
      </c>
      <c r="C42" s="42" t="s">
        <v>103</v>
      </c>
      <c r="D42" s="50">
        <v>40</v>
      </c>
      <c r="E42" s="101"/>
      <c r="F42" s="59"/>
      <c r="G42" s="59"/>
      <c r="H42" s="67"/>
      <c r="I42" s="109"/>
      <c r="J42" s="95">
        <f>SUM(Inventarisblad!K44)</f>
        <v>0</v>
      </c>
      <c r="K42" s="43">
        <f>SUM(Inventarisblad!L44)</f>
        <v>0</v>
      </c>
      <c r="L42" s="109"/>
      <c r="M42" s="133">
        <f t="shared" si="3"/>
        <v>0</v>
      </c>
      <c r="N42" s="109"/>
      <c r="O42" s="95">
        <f t="shared" ref="O42:O63" si="4">D42*K42*7*52*J42/1000</f>
        <v>0</v>
      </c>
      <c r="P42" s="102">
        <f>O42*C5</f>
        <v>0</v>
      </c>
      <c r="Q42" s="109"/>
      <c r="R42" s="147">
        <f t="shared" ref="R42:R63" si="5">O42*0.566</f>
        <v>0</v>
      </c>
      <c r="S42" s="72"/>
      <c r="T42" s="147">
        <f t="shared" ref="T42:T63" si="6">O42*0.425</f>
        <v>0</v>
      </c>
    </row>
    <row r="43" spans="2:20" ht="13.5" thickBot="1" x14ac:dyDescent="0.25">
      <c r="B43" s="94" t="s">
        <v>8</v>
      </c>
      <c r="C43" s="45" t="s">
        <v>103</v>
      </c>
      <c r="D43" s="52">
        <v>3.8</v>
      </c>
      <c r="E43" s="105"/>
      <c r="F43" s="61"/>
      <c r="G43" s="61"/>
      <c r="H43" s="69"/>
      <c r="I43" s="109"/>
      <c r="J43" s="97">
        <f>SUM(Inventarisblad!K45)</f>
        <v>0</v>
      </c>
      <c r="K43" s="46">
        <f>SUM(Inventarisblad!L45)</f>
        <v>0</v>
      </c>
      <c r="L43" s="109"/>
      <c r="M43" s="135">
        <f t="shared" si="3"/>
        <v>0</v>
      </c>
      <c r="N43" s="109"/>
      <c r="O43" s="97">
        <f t="shared" si="4"/>
        <v>0</v>
      </c>
      <c r="P43" s="106">
        <f>O43*C5</f>
        <v>0</v>
      </c>
      <c r="Q43" s="109"/>
      <c r="R43" s="149">
        <f t="shared" si="5"/>
        <v>0</v>
      </c>
      <c r="S43" s="72"/>
      <c r="T43" s="149">
        <f t="shared" si="6"/>
        <v>0</v>
      </c>
    </row>
    <row r="44" spans="2:20" x14ac:dyDescent="0.2">
      <c r="B44" s="91" t="s">
        <v>5</v>
      </c>
      <c r="C44" s="42" t="s">
        <v>103</v>
      </c>
      <c r="D44" s="50">
        <v>60</v>
      </c>
      <c r="E44" s="101"/>
      <c r="F44" s="59"/>
      <c r="G44" s="59"/>
      <c r="H44" s="67"/>
      <c r="I44" s="109"/>
      <c r="J44" s="95">
        <f>SUM(Inventarisblad!K46)</f>
        <v>0</v>
      </c>
      <c r="K44" s="43">
        <f>SUM(Inventarisblad!L46)</f>
        <v>0</v>
      </c>
      <c r="L44" s="109"/>
      <c r="M44" s="133">
        <f t="shared" si="3"/>
        <v>0</v>
      </c>
      <c r="N44" s="109"/>
      <c r="O44" s="95">
        <f t="shared" si="4"/>
        <v>0</v>
      </c>
      <c r="P44" s="102">
        <f>O44*C5</f>
        <v>0</v>
      </c>
      <c r="Q44" s="109"/>
      <c r="R44" s="147">
        <f t="shared" si="5"/>
        <v>0</v>
      </c>
      <c r="S44" s="72"/>
      <c r="T44" s="147">
        <f t="shared" si="6"/>
        <v>0</v>
      </c>
    </row>
    <row r="45" spans="2:20" ht="13.5" thickBot="1" x14ac:dyDescent="0.25">
      <c r="B45" s="94" t="s">
        <v>8</v>
      </c>
      <c r="C45" s="100" t="s">
        <v>103</v>
      </c>
      <c r="D45" s="52">
        <v>5</v>
      </c>
      <c r="E45" s="105"/>
      <c r="F45" s="61"/>
      <c r="G45" s="61"/>
      <c r="H45" s="69"/>
      <c r="I45" s="109"/>
      <c r="J45" s="97">
        <f>SUM(Inventarisblad!K47)</f>
        <v>0</v>
      </c>
      <c r="K45" s="46">
        <f>SUM(Inventarisblad!L47)</f>
        <v>0</v>
      </c>
      <c r="L45" s="109"/>
      <c r="M45" s="135">
        <f t="shared" si="3"/>
        <v>0</v>
      </c>
      <c r="N45" s="109"/>
      <c r="O45" s="97">
        <f t="shared" si="4"/>
        <v>0</v>
      </c>
      <c r="P45" s="106">
        <f>O45*C5</f>
        <v>0</v>
      </c>
      <c r="Q45" s="109"/>
      <c r="R45" s="149">
        <f t="shared" si="5"/>
        <v>0</v>
      </c>
      <c r="S45" s="72"/>
      <c r="T45" s="149">
        <f t="shared" si="6"/>
        <v>0</v>
      </c>
    </row>
    <row r="46" spans="2:20" x14ac:dyDescent="0.2">
      <c r="B46" s="78" t="s">
        <v>5</v>
      </c>
      <c r="C46" s="34" t="s">
        <v>26</v>
      </c>
      <c r="D46" s="47">
        <v>25</v>
      </c>
      <c r="E46" s="81">
        <v>215</v>
      </c>
      <c r="F46" s="56"/>
      <c r="G46" s="56"/>
      <c r="H46" s="64"/>
      <c r="I46" s="109"/>
      <c r="J46" s="73">
        <f>SUM(Inventarisblad!K48)</f>
        <v>0</v>
      </c>
      <c r="K46" s="36">
        <f>SUM(Inventarisblad!L48)</f>
        <v>0</v>
      </c>
      <c r="L46" s="109"/>
      <c r="M46" s="121">
        <f t="shared" si="3"/>
        <v>0</v>
      </c>
      <c r="N46" s="109"/>
      <c r="O46" s="73">
        <f t="shared" si="4"/>
        <v>0</v>
      </c>
      <c r="P46" s="83">
        <f>O46*C5</f>
        <v>0</v>
      </c>
      <c r="Q46" s="109"/>
      <c r="R46" s="143">
        <f t="shared" si="5"/>
        <v>0</v>
      </c>
      <c r="S46" s="72"/>
      <c r="T46" s="143">
        <f t="shared" si="6"/>
        <v>0</v>
      </c>
    </row>
    <row r="47" spans="2:20" ht="13.5" thickBot="1" x14ac:dyDescent="0.25">
      <c r="B47" s="80" t="s">
        <v>8</v>
      </c>
      <c r="C47" s="39" t="s">
        <v>26</v>
      </c>
      <c r="D47" s="49">
        <v>3.1</v>
      </c>
      <c r="E47" s="82"/>
      <c r="F47" s="58"/>
      <c r="G47" s="58"/>
      <c r="H47" s="66"/>
      <c r="I47" s="109"/>
      <c r="J47" s="74">
        <f>SUM(Inventarisblad!K49)</f>
        <v>0</v>
      </c>
      <c r="K47" s="41">
        <f>SUM(Inventarisblad!L49)</f>
        <v>0</v>
      </c>
      <c r="L47" s="109"/>
      <c r="M47" s="122">
        <f t="shared" si="3"/>
        <v>0</v>
      </c>
      <c r="N47" s="109"/>
      <c r="O47" s="74">
        <f t="shared" si="4"/>
        <v>0</v>
      </c>
      <c r="P47" s="87">
        <f>O47*C5</f>
        <v>0</v>
      </c>
      <c r="Q47" s="109"/>
      <c r="R47" s="146">
        <f t="shared" si="5"/>
        <v>0</v>
      </c>
      <c r="S47" s="72"/>
      <c r="T47" s="146">
        <f t="shared" si="6"/>
        <v>0</v>
      </c>
    </row>
    <row r="48" spans="2:20" x14ac:dyDescent="0.2">
      <c r="B48" s="78" t="s">
        <v>5</v>
      </c>
      <c r="C48" s="34" t="s">
        <v>26</v>
      </c>
      <c r="D48" s="47">
        <v>35</v>
      </c>
      <c r="E48" s="81">
        <v>255</v>
      </c>
      <c r="F48" s="56"/>
      <c r="G48" s="56"/>
      <c r="H48" s="64"/>
      <c r="I48" s="109"/>
      <c r="J48" s="73">
        <f>SUM(Inventarisblad!K50)</f>
        <v>0</v>
      </c>
      <c r="K48" s="36">
        <f>SUM(Inventarisblad!L50)</f>
        <v>0</v>
      </c>
      <c r="L48" s="109"/>
      <c r="M48" s="121">
        <f t="shared" si="3"/>
        <v>0</v>
      </c>
      <c r="N48" s="109"/>
      <c r="O48" s="73">
        <f t="shared" si="4"/>
        <v>0</v>
      </c>
      <c r="P48" s="83">
        <f>O48*C5</f>
        <v>0</v>
      </c>
      <c r="Q48" s="109"/>
      <c r="R48" s="143">
        <f t="shared" si="5"/>
        <v>0</v>
      </c>
      <c r="S48" s="72"/>
      <c r="T48" s="143">
        <f t="shared" si="6"/>
        <v>0</v>
      </c>
    </row>
    <row r="49" spans="2:20" ht="13.5" thickBot="1" x14ac:dyDescent="0.25">
      <c r="B49" s="80" t="s">
        <v>8</v>
      </c>
      <c r="C49" s="99" t="s">
        <v>26</v>
      </c>
      <c r="D49" s="49">
        <v>3.5</v>
      </c>
      <c r="E49" s="82"/>
      <c r="F49" s="58"/>
      <c r="G49" s="58"/>
      <c r="H49" s="66"/>
      <c r="I49" s="109"/>
      <c r="J49" s="74">
        <f>SUM(Inventarisblad!K51)</f>
        <v>0</v>
      </c>
      <c r="K49" s="41">
        <f>SUM(Inventarisblad!L51)</f>
        <v>0</v>
      </c>
      <c r="L49" s="109"/>
      <c r="M49" s="122">
        <f t="shared" si="3"/>
        <v>0</v>
      </c>
      <c r="N49" s="109"/>
      <c r="O49" s="74">
        <f t="shared" si="4"/>
        <v>0</v>
      </c>
      <c r="P49" s="87">
        <f>O49*C5</f>
        <v>0</v>
      </c>
      <c r="Q49" s="109"/>
      <c r="R49" s="146">
        <f t="shared" si="5"/>
        <v>0</v>
      </c>
      <c r="S49" s="72"/>
      <c r="T49" s="146">
        <f t="shared" si="6"/>
        <v>0</v>
      </c>
    </row>
    <row r="50" spans="2:20" x14ac:dyDescent="0.2">
      <c r="B50" s="78" t="s">
        <v>5</v>
      </c>
      <c r="C50" s="34" t="s">
        <v>26</v>
      </c>
      <c r="D50" s="47">
        <v>50</v>
      </c>
      <c r="E50" s="81">
        <v>350</v>
      </c>
      <c r="F50" s="56"/>
      <c r="G50" s="56"/>
      <c r="H50" s="64"/>
      <c r="I50" s="109"/>
      <c r="J50" s="73">
        <f>SUM(Inventarisblad!K52)</f>
        <v>0</v>
      </c>
      <c r="K50" s="36">
        <f>SUM(Inventarisblad!L52)</f>
        <v>0</v>
      </c>
      <c r="L50" s="109"/>
      <c r="M50" s="121">
        <f t="shared" si="3"/>
        <v>0</v>
      </c>
      <c r="N50" s="109"/>
      <c r="O50" s="73">
        <f t="shared" si="4"/>
        <v>0</v>
      </c>
      <c r="P50" s="83">
        <f>O50*C5</f>
        <v>0</v>
      </c>
      <c r="Q50" s="109"/>
      <c r="R50" s="143">
        <f t="shared" si="5"/>
        <v>0</v>
      </c>
      <c r="S50" s="72"/>
      <c r="T50" s="143">
        <f t="shared" si="6"/>
        <v>0</v>
      </c>
    </row>
    <row r="51" spans="2:20" ht="13.5" thickBot="1" x14ac:dyDescent="0.25">
      <c r="B51" s="80" t="s">
        <v>8</v>
      </c>
      <c r="C51" s="99" t="s">
        <v>26</v>
      </c>
      <c r="D51" s="49">
        <v>5</v>
      </c>
      <c r="E51" s="82"/>
      <c r="F51" s="58"/>
      <c r="G51" s="58"/>
      <c r="H51" s="66"/>
      <c r="I51" s="109"/>
      <c r="J51" s="74">
        <f>SUM(Inventarisblad!K53)</f>
        <v>0</v>
      </c>
      <c r="K51" s="41">
        <f>SUM(Inventarisblad!L53)</f>
        <v>0</v>
      </c>
      <c r="L51" s="109"/>
      <c r="M51" s="122">
        <f t="shared" si="3"/>
        <v>0</v>
      </c>
      <c r="N51" s="109"/>
      <c r="O51" s="74">
        <f t="shared" si="4"/>
        <v>0</v>
      </c>
      <c r="P51" s="87">
        <f>O51*C5</f>
        <v>0</v>
      </c>
      <c r="Q51" s="109"/>
      <c r="R51" s="146">
        <f t="shared" si="5"/>
        <v>0</v>
      </c>
      <c r="S51" s="72"/>
      <c r="T51" s="146">
        <f t="shared" si="6"/>
        <v>0</v>
      </c>
    </row>
    <row r="52" spans="2:20" x14ac:dyDescent="0.2">
      <c r="B52" s="91" t="s">
        <v>5</v>
      </c>
      <c r="C52" s="42" t="s">
        <v>102</v>
      </c>
      <c r="D52" s="50">
        <v>20</v>
      </c>
      <c r="E52" s="101">
        <v>215</v>
      </c>
      <c r="F52" s="59"/>
      <c r="G52" s="59"/>
      <c r="H52" s="67"/>
      <c r="I52" s="109"/>
      <c r="J52" s="95">
        <f>SUM(Inventarisblad!K54)</f>
        <v>0</v>
      </c>
      <c r="K52" s="43">
        <f>SUM(Inventarisblad!L54)</f>
        <v>0</v>
      </c>
      <c r="L52" s="109"/>
      <c r="M52" s="133">
        <f t="shared" si="3"/>
        <v>0</v>
      </c>
      <c r="N52" s="109"/>
      <c r="O52" s="95">
        <f t="shared" si="4"/>
        <v>0</v>
      </c>
      <c r="P52" s="102">
        <f>O52*C5</f>
        <v>0</v>
      </c>
      <c r="Q52" s="109"/>
      <c r="R52" s="147">
        <f t="shared" si="5"/>
        <v>0</v>
      </c>
      <c r="S52" s="142"/>
      <c r="T52" s="147">
        <f t="shared" si="6"/>
        <v>0</v>
      </c>
    </row>
    <row r="53" spans="2:20" ht="13.5" thickBot="1" x14ac:dyDescent="0.25">
      <c r="B53" s="94" t="s">
        <v>8</v>
      </c>
      <c r="C53" s="100" t="s">
        <v>102</v>
      </c>
      <c r="D53" s="52">
        <v>3</v>
      </c>
      <c r="E53" s="105"/>
      <c r="F53" s="61"/>
      <c r="G53" s="61"/>
      <c r="H53" s="69"/>
      <c r="I53" s="109"/>
      <c r="J53" s="97">
        <f>SUM(Inventarisblad!K55)</f>
        <v>0</v>
      </c>
      <c r="K53" s="46">
        <f>SUM(Inventarisblad!L55)</f>
        <v>0</v>
      </c>
      <c r="L53" s="109"/>
      <c r="M53" s="135">
        <f t="shared" si="3"/>
        <v>0</v>
      </c>
      <c r="N53" s="109"/>
      <c r="O53" s="97">
        <f t="shared" si="4"/>
        <v>0</v>
      </c>
      <c r="P53" s="106">
        <f>O53*C5</f>
        <v>0</v>
      </c>
      <c r="Q53" s="109"/>
      <c r="R53" s="149">
        <f t="shared" si="5"/>
        <v>0</v>
      </c>
      <c r="S53" s="142"/>
      <c r="T53" s="149">
        <f t="shared" si="6"/>
        <v>0</v>
      </c>
    </row>
    <row r="54" spans="2:20" x14ac:dyDescent="0.2">
      <c r="B54" s="91" t="s">
        <v>5</v>
      </c>
      <c r="C54" s="42" t="s">
        <v>102</v>
      </c>
      <c r="D54" s="50">
        <v>35</v>
      </c>
      <c r="E54" s="101">
        <v>255</v>
      </c>
      <c r="F54" s="59"/>
      <c r="G54" s="59"/>
      <c r="H54" s="67"/>
      <c r="I54" s="109"/>
      <c r="J54" s="95">
        <f>SUM(Inventarisblad!K56)</f>
        <v>0</v>
      </c>
      <c r="K54" s="43">
        <f>SUM(Inventarisblad!L56)</f>
        <v>0</v>
      </c>
      <c r="L54" s="109"/>
      <c r="M54" s="133">
        <f t="shared" si="3"/>
        <v>0</v>
      </c>
      <c r="N54" s="109"/>
      <c r="O54" s="95">
        <f t="shared" si="4"/>
        <v>0</v>
      </c>
      <c r="P54" s="102">
        <f>O54*C5</f>
        <v>0</v>
      </c>
      <c r="Q54" s="109"/>
      <c r="R54" s="147">
        <f t="shared" si="5"/>
        <v>0</v>
      </c>
      <c r="S54" s="142"/>
      <c r="T54" s="147">
        <f t="shared" si="6"/>
        <v>0</v>
      </c>
    </row>
    <row r="55" spans="2:20" ht="13.5" thickBot="1" x14ac:dyDescent="0.25">
      <c r="B55" s="94" t="s">
        <v>8</v>
      </c>
      <c r="C55" s="45" t="s">
        <v>102</v>
      </c>
      <c r="D55" s="52">
        <v>6.5</v>
      </c>
      <c r="E55" s="105"/>
      <c r="F55" s="61"/>
      <c r="G55" s="61"/>
      <c r="H55" s="69"/>
      <c r="I55" s="109"/>
      <c r="J55" s="97">
        <f>SUM(Inventarisblad!K57)</f>
        <v>0</v>
      </c>
      <c r="K55" s="46">
        <f>SUM(Inventarisblad!L57)</f>
        <v>0</v>
      </c>
      <c r="L55" s="109"/>
      <c r="M55" s="135">
        <f t="shared" si="3"/>
        <v>0</v>
      </c>
      <c r="N55" s="109"/>
      <c r="O55" s="97">
        <f t="shared" si="4"/>
        <v>0</v>
      </c>
      <c r="P55" s="106">
        <f>O55*C5</f>
        <v>0</v>
      </c>
      <c r="Q55" s="109"/>
      <c r="R55" s="149">
        <f t="shared" si="5"/>
        <v>0</v>
      </c>
      <c r="S55" s="142"/>
      <c r="T55" s="149">
        <f t="shared" si="6"/>
        <v>0</v>
      </c>
    </row>
    <row r="56" spans="2:20" x14ac:dyDescent="0.2">
      <c r="B56" s="54" t="s">
        <v>116</v>
      </c>
      <c r="C56" s="35" t="s">
        <v>115</v>
      </c>
      <c r="D56" s="34">
        <v>18</v>
      </c>
      <c r="E56" s="81">
        <v>1000</v>
      </c>
      <c r="F56" s="56"/>
      <c r="G56" s="56"/>
      <c r="H56" s="64"/>
      <c r="I56" s="109"/>
      <c r="J56" s="73">
        <f>SUM(Inventarisblad!K58)</f>
        <v>0</v>
      </c>
      <c r="K56" s="36">
        <f>SUM(Inventarisblad!L58)</f>
        <v>0</v>
      </c>
      <c r="L56" s="109"/>
      <c r="M56" s="121">
        <f t="shared" si="3"/>
        <v>0</v>
      </c>
      <c r="N56" s="109"/>
      <c r="O56" s="73">
        <f t="shared" si="4"/>
        <v>0</v>
      </c>
      <c r="P56" s="83">
        <f>O56*C5</f>
        <v>0</v>
      </c>
      <c r="Q56" s="109"/>
      <c r="R56" s="143">
        <f t="shared" si="5"/>
        <v>0</v>
      </c>
      <c r="S56" s="72"/>
      <c r="T56" s="143">
        <f t="shared" si="6"/>
        <v>0</v>
      </c>
    </row>
    <row r="57" spans="2:20" ht="13.5" thickBot="1" x14ac:dyDescent="0.25">
      <c r="B57" s="55" t="s">
        <v>118</v>
      </c>
      <c r="C57" s="40" t="s">
        <v>115</v>
      </c>
      <c r="D57" s="39">
        <v>8</v>
      </c>
      <c r="E57" s="82">
        <v>1000</v>
      </c>
      <c r="F57" s="58"/>
      <c r="G57" s="58"/>
      <c r="H57" s="66"/>
      <c r="I57" s="109"/>
      <c r="J57" s="74">
        <f>SUM(Inventarisblad!K59)</f>
        <v>0</v>
      </c>
      <c r="K57" s="41">
        <f>SUM(Inventarisblad!L59)</f>
        <v>0</v>
      </c>
      <c r="L57" s="109"/>
      <c r="M57" s="122">
        <f t="shared" si="3"/>
        <v>0</v>
      </c>
      <c r="N57" s="109"/>
      <c r="O57" s="74">
        <f t="shared" si="4"/>
        <v>0</v>
      </c>
      <c r="P57" s="87">
        <f>O57*C5</f>
        <v>0</v>
      </c>
      <c r="Q57" s="109"/>
      <c r="R57" s="146">
        <f t="shared" si="5"/>
        <v>0</v>
      </c>
      <c r="S57" s="72"/>
      <c r="T57" s="146">
        <f t="shared" si="6"/>
        <v>0</v>
      </c>
    </row>
    <row r="58" spans="2:20" x14ac:dyDescent="0.2">
      <c r="B58" s="54" t="s">
        <v>130</v>
      </c>
      <c r="C58" s="35" t="s">
        <v>115</v>
      </c>
      <c r="D58" s="34">
        <v>30</v>
      </c>
      <c r="E58" s="81">
        <v>1575</v>
      </c>
      <c r="F58" s="56"/>
      <c r="G58" s="56"/>
      <c r="H58" s="64"/>
      <c r="I58" s="109"/>
      <c r="J58" s="73">
        <f>SUM(Inventarisblad!K60)</f>
        <v>0</v>
      </c>
      <c r="K58" s="36">
        <f>SUM(Inventarisblad!L60)</f>
        <v>0</v>
      </c>
      <c r="L58" s="109"/>
      <c r="M58" s="121">
        <f t="shared" si="3"/>
        <v>0</v>
      </c>
      <c r="N58" s="109"/>
      <c r="O58" s="73">
        <f t="shared" si="4"/>
        <v>0</v>
      </c>
      <c r="P58" s="83">
        <f>O58*C5</f>
        <v>0</v>
      </c>
      <c r="Q58" s="109"/>
      <c r="R58" s="143">
        <f t="shared" si="5"/>
        <v>0</v>
      </c>
      <c r="S58" s="72"/>
      <c r="T58" s="143">
        <f t="shared" si="6"/>
        <v>0</v>
      </c>
    </row>
    <row r="59" spans="2:20" ht="13.5" thickBot="1" x14ac:dyDescent="0.25">
      <c r="B59" s="55" t="s">
        <v>131</v>
      </c>
      <c r="C59" s="40" t="s">
        <v>115</v>
      </c>
      <c r="D59" s="39">
        <v>12</v>
      </c>
      <c r="E59" s="82">
        <v>1575</v>
      </c>
      <c r="F59" s="58"/>
      <c r="G59" s="58"/>
      <c r="H59" s="66"/>
      <c r="I59" s="109"/>
      <c r="J59" s="74">
        <f>SUM(Inventarisblad!K61)</f>
        <v>0</v>
      </c>
      <c r="K59" s="41">
        <f>SUM(Inventarisblad!L61)</f>
        <v>0</v>
      </c>
      <c r="L59" s="109"/>
      <c r="M59" s="122">
        <f t="shared" si="3"/>
        <v>0</v>
      </c>
      <c r="N59" s="109"/>
      <c r="O59" s="74">
        <f t="shared" si="4"/>
        <v>0</v>
      </c>
      <c r="P59" s="87">
        <f>O59*C5</f>
        <v>0</v>
      </c>
      <c r="Q59" s="109"/>
      <c r="R59" s="146">
        <f t="shared" si="5"/>
        <v>0</v>
      </c>
      <c r="S59" s="72"/>
      <c r="T59" s="146">
        <f t="shared" si="6"/>
        <v>0</v>
      </c>
    </row>
    <row r="60" spans="2:20" x14ac:dyDescent="0.2">
      <c r="B60" s="54" t="s">
        <v>132</v>
      </c>
      <c r="C60" s="35" t="s">
        <v>115</v>
      </c>
      <c r="D60" s="34">
        <v>36</v>
      </c>
      <c r="E60" s="81">
        <v>1600</v>
      </c>
      <c r="F60" s="56"/>
      <c r="G60" s="56"/>
      <c r="H60" s="64"/>
      <c r="I60" s="109"/>
      <c r="J60" s="73">
        <f>SUM(Inventarisblad!K62)</f>
        <v>0</v>
      </c>
      <c r="K60" s="36">
        <f>SUM(Inventarisblad!L62)</f>
        <v>0</v>
      </c>
      <c r="L60" s="109"/>
      <c r="M60" s="121">
        <f t="shared" si="3"/>
        <v>0</v>
      </c>
      <c r="N60" s="109"/>
      <c r="O60" s="73">
        <f t="shared" si="4"/>
        <v>0</v>
      </c>
      <c r="P60" s="83">
        <f>O60*C5</f>
        <v>0</v>
      </c>
      <c r="Q60" s="109"/>
      <c r="R60" s="143">
        <f t="shared" si="5"/>
        <v>0</v>
      </c>
      <c r="S60" s="72"/>
      <c r="T60" s="150">
        <f t="shared" si="6"/>
        <v>0</v>
      </c>
    </row>
    <row r="61" spans="2:20" ht="13.5" thickBot="1" x14ac:dyDescent="0.25">
      <c r="B61" s="55" t="s">
        <v>133</v>
      </c>
      <c r="C61" s="40" t="s">
        <v>115</v>
      </c>
      <c r="D61" s="39">
        <v>14.5</v>
      </c>
      <c r="E61" s="82">
        <v>1600</v>
      </c>
      <c r="F61" s="58"/>
      <c r="G61" s="58"/>
      <c r="H61" s="66"/>
      <c r="I61" s="109"/>
      <c r="J61" s="74">
        <f>SUM(Inventarisblad!K63)</f>
        <v>0</v>
      </c>
      <c r="K61" s="41">
        <f>SUM(Inventarisblad!L63)</f>
        <v>0</v>
      </c>
      <c r="L61" s="109"/>
      <c r="M61" s="122">
        <f t="shared" si="3"/>
        <v>0</v>
      </c>
      <c r="N61" s="109"/>
      <c r="O61" s="74">
        <f t="shared" si="4"/>
        <v>0</v>
      </c>
      <c r="P61" s="87">
        <f>O61*C5</f>
        <v>0</v>
      </c>
      <c r="Q61" s="109"/>
      <c r="R61" s="146">
        <f t="shared" si="5"/>
        <v>0</v>
      </c>
      <c r="S61" s="72"/>
      <c r="T61" s="145">
        <f t="shared" si="6"/>
        <v>0</v>
      </c>
    </row>
    <row r="62" spans="2:20" x14ac:dyDescent="0.2">
      <c r="B62" s="54" t="s">
        <v>117</v>
      </c>
      <c r="C62" s="35" t="s">
        <v>115</v>
      </c>
      <c r="D62" s="34">
        <v>58</v>
      </c>
      <c r="E62" s="81">
        <v>2000</v>
      </c>
      <c r="F62" s="56"/>
      <c r="G62" s="56"/>
      <c r="H62" s="64"/>
      <c r="I62" s="109"/>
      <c r="J62" s="73">
        <f>SUM(Inventarisblad!K64)</f>
        <v>0</v>
      </c>
      <c r="K62" s="36">
        <f>SUM(Inventarisblad!L64)</f>
        <v>0</v>
      </c>
      <c r="L62" s="109"/>
      <c r="M62" s="121">
        <f t="shared" si="3"/>
        <v>0</v>
      </c>
      <c r="N62" s="109"/>
      <c r="O62" s="73">
        <f t="shared" si="4"/>
        <v>0</v>
      </c>
      <c r="P62" s="83">
        <f>O62*C5</f>
        <v>0</v>
      </c>
      <c r="Q62" s="109"/>
      <c r="R62" s="143">
        <f t="shared" si="5"/>
        <v>0</v>
      </c>
      <c r="S62" s="72"/>
      <c r="T62" s="143">
        <f t="shared" si="6"/>
        <v>0</v>
      </c>
    </row>
    <row r="63" spans="2:20" ht="13.5" thickBot="1" x14ac:dyDescent="0.25">
      <c r="B63" s="55" t="s">
        <v>119</v>
      </c>
      <c r="C63" s="40" t="s">
        <v>115</v>
      </c>
      <c r="D63" s="39">
        <v>20</v>
      </c>
      <c r="E63" s="82">
        <v>2000</v>
      </c>
      <c r="F63" s="58"/>
      <c r="G63" s="58"/>
      <c r="H63" s="66"/>
      <c r="I63" s="109"/>
      <c r="J63" s="74">
        <f>SUM(Inventarisblad!K65)</f>
        <v>0</v>
      </c>
      <c r="K63" s="41">
        <f>SUM(Inventarisblad!L65)</f>
        <v>0</v>
      </c>
      <c r="L63" s="109"/>
      <c r="M63" s="122">
        <f t="shared" si="3"/>
        <v>0</v>
      </c>
      <c r="N63" s="109"/>
      <c r="O63" s="74">
        <f t="shared" si="4"/>
        <v>0</v>
      </c>
      <c r="P63" s="87">
        <f>O63*C5</f>
        <v>0</v>
      </c>
      <c r="Q63" s="109"/>
      <c r="R63" s="146">
        <f t="shared" si="5"/>
        <v>0</v>
      </c>
      <c r="S63" s="72"/>
      <c r="T63" s="146">
        <f t="shared" si="6"/>
        <v>0</v>
      </c>
    </row>
  </sheetData>
  <sheetProtection algorithmName="SHA-512" hashValue="sXa5Z4xj3AosaL9Y0dohoyohJHsqjIfcKl/iBzIl2mC1d3wfv2+daokGVioN0sIdSCTtRAf2UFUQoyW0islM6g==" saltValue="k4h1W/2pgcNEhberHrpvOg==" spinCount="100000" sheet="1" objects="1" scenarios="1"/>
  <mergeCells count="17">
    <mergeCell ref="B1:C2"/>
    <mergeCell ref="O8:O9"/>
    <mergeCell ref="O1:O2"/>
    <mergeCell ref="P8:P9"/>
    <mergeCell ref="P1:P2"/>
    <mergeCell ref="K2:M2"/>
    <mergeCell ref="K5:M5"/>
    <mergeCell ref="K3:M3"/>
    <mergeCell ref="K4:M4"/>
    <mergeCell ref="J7:K7"/>
    <mergeCell ref="K8:K9"/>
    <mergeCell ref="J8:J9"/>
    <mergeCell ref="M8:M9"/>
    <mergeCell ref="T8:T9"/>
    <mergeCell ref="R1:R2"/>
    <mergeCell ref="T1:T2"/>
    <mergeCell ref="R8:R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3"/>
  <sheetViews>
    <sheetView workbookViewId="0">
      <selection activeCell="B97" sqref="B97"/>
    </sheetView>
  </sheetViews>
  <sheetFormatPr defaultRowHeight="12.75" x14ac:dyDescent="0.2"/>
  <cols>
    <col min="1" max="1" width="57.7109375" customWidth="1"/>
    <col min="2" max="7" width="6.85546875" customWidth="1"/>
  </cols>
  <sheetData>
    <row r="1" spans="1:7" ht="19.5" thickBot="1" x14ac:dyDescent="0.25">
      <c r="A1" s="17" t="s">
        <v>61</v>
      </c>
      <c r="B1" s="18"/>
      <c r="C1" s="18"/>
      <c r="D1" s="18"/>
      <c r="E1" s="18"/>
      <c r="F1" s="18"/>
      <c r="G1" s="19"/>
    </row>
    <row r="2" spans="1:7" ht="54" customHeight="1" thickBot="1" x14ac:dyDescent="0.25">
      <c r="A2" s="265" t="s">
        <v>79</v>
      </c>
      <c r="B2" s="234"/>
      <c r="C2" s="234"/>
      <c r="D2" s="234"/>
      <c r="E2" s="234"/>
      <c r="F2" s="234"/>
      <c r="G2" s="235"/>
    </row>
    <row r="3" spans="1:7" ht="14.25" customHeight="1" x14ac:dyDescent="0.2">
      <c r="A3" s="259" t="s">
        <v>71</v>
      </c>
      <c r="B3" s="260"/>
      <c r="C3" s="260"/>
      <c r="D3" s="260"/>
      <c r="E3" s="260"/>
      <c r="F3" s="260"/>
      <c r="G3" s="261"/>
    </row>
    <row r="4" spans="1:7" ht="14.25" customHeight="1" x14ac:dyDescent="0.2">
      <c r="A4" s="259" t="s">
        <v>65</v>
      </c>
      <c r="B4" s="260"/>
      <c r="C4" s="260"/>
      <c r="D4" s="260"/>
      <c r="E4" s="260"/>
      <c r="F4" s="260"/>
      <c r="G4" s="261"/>
    </row>
    <row r="5" spans="1:7" ht="14.25" customHeight="1" x14ac:dyDescent="0.2">
      <c r="A5" s="259" t="s">
        <v>66</v>
      </c>
      <c r="B5" s="260"/>
      <c r="C5" s="260"/>
      <c r="D5" s="260"/>
      <c r="E5" s="260"/>
      <c r="F5" s="260"/>
      <c r="G5" s="261"/>
    </row>
    <row r="6" spans="1:7" ht="14.25" customHeight="1" x14ac:dyDescent="0.2">
      <c r="A6" s="259" t="s">
        <v>67</v>
      </c>
      <c r="B6" s="260"/>
      <c r="C6" s="260"/>
      <c r="D6" s="260"/>
      <c r="E6" s="260"/>
      <c r="F6" s="260"/>
      <c r="G6" s="261"/>
    </row>
    <row r="7" spans="1:7" ht="14.25" customHeight="1" x14ac:dyDescent="0.2">
      <c r="A7" s="259" t="s">
        <v>81</v>
      </c>
      <c r="B7" s="260"/>
      <c r="C7" s="260"/>
      <c r="D7" s="260"/>
      <c r="E7" s="260"/>
      <c r="F7" s="260"/>
      <c r="G7" s="261"/>
    </row>
    <row r="8" spans="1:7" ht="14.25" customHeight="1" x14ac:dyDescent="0.2">
      <c r="A8" s="259" t="s">
        <v>68</v>
      </c>
      <c r="B8" s="260"/>
      <c r="C8" s="260"/>
      <c r="D8" s="260"/>
      <c r="E8" s="260"/>
      <c r="F8" s="260"/>
      <c r="G8" s="261"/>
    </row>
    <row r="9" spans="1:7" ht="26.25" customHeight="1" x14ac:dyDescent="0.2">
      <c r="A9" s="259" t="s">
        <v>69</v>
      </c>
      <c r="B9" s="260"/>
      <c r="C9" s="260"/>
      <c r="D9" s="260"/>
      <c r="E9" s="260"/>
      <c r="F9" s="260"/>
      <c r="G9" s="261"/>
    </row>
    <row r="10" spans="1:7" ht="14.25" customHeight="1" x14ac:dyDescent="0.2">
      <c r="A10" s="259" t="s">
        <v>72</v>
      </c>
      <c r="B10" s="260"/>
      <c r="C10" s="260"/>
      <c r="D10" s="260"/>
      <c r="E10" s="260"/>
      <c r="F10" s="260"/>
      <c r="G10" s="261"/>
    </row>
    <row r="11" spans="1:7" ht="25.5" customHeight="1" thickBot="1" x14ac:dyDescent="0.25">
      <c r="A11" s="262" t="s">
        <v>70</v>
      </c>
      <c r="B11" s="263"/>
      <c r="C11" s="263"/>
      <c r="D11" s="263"/>
      <c r="E11" s="263"/>
      <c r="F11" s="263"/>
      <c r="G11" s="264"/>
    </row>
    <row r="13" spans="1:7" ht="13.5" thickBot="1" x14ac:dyDescent="0.25"/>
    <row r="14" spans="1:7" ht="19.5" customHeight="1" thickBot="1" x14ac:dyDescent="0.25">
      <c r="A14" s="246" t="s">
        <v>63</v>
      </c>
      <c r="B14" s="234"/>
      <c r="C14" s="234"/>
      <c r="D14" s="234"/>
      <c r="E14" s="234"/>
      <c r="F14" s="234"/>
      <c r="G14" s="235"/>
    </row>
    <row r="15" spans="1:7" ht="63" customHeight="1" thickBot="1" x14ac:dyDescent="0.25">
      <c r="A15" s="265" t="s">
        <v>78</v>
      </c>
      <c r="B15" s="234"/>
      <c r="C15" s="234"/>
      <c r="D15" s="234"/>
      <c r="E15" s="234"/>
      <c r="F15" s="234"/>
      <c r="G15" s="235"/>
    </row>
    <row r="16" spans="1:7" ht="202.5" customHeight="1" thickBot="1" x14ac:dyDescent="0.25">
      <c r="A16" s="269"/>
      <c r="B16" s="270"/>
      <c r="C16" s="270"/>
      <c r="D16" s="270"/>
      <c r="E16" s="270"/>
      <c r="F16" s="270"/>
      <c r="G16" s="271"/>
    </row>
    <row r="17" spans="1:7" x14ac:dyDescent="0.2">
      <c r="A17" s="272" t="s">
        <v>73</v>
      </c>
      <c r="B17" s="273"/>
      <c r="C17" s="273"/>
      <c r="D17" s="273"/>
      <c r="E17" s="273"/>
      <c r="F17" s="273"/>
      <c r="G17" s="274"/>
    </row>
    <row r="18" spans="1:7" x14ac:dyDescent="0.2">
      <c r="A18" s="259" t="s">
        <v>74</v>
      </c>
      <c r="B18" s="260"/>
      <c r="C18" s="260"/>
      <c r="D18" s="260"/>
      <c r="E18" s="260"/>
      <c r="F18" s="260"/>
      <c r="G18" s="261"/>
    </row>
    <row r="19" spans="1:7" ht="13.5" thickBot="1" x14ac:dyDescent="0.25">
      <c r="A19" s="262" t="s">
        <v>75</v>
      </c>
      <c r="B19" s="263"/>
      <c r="C19" s="263"/>
      <c r="D19" s="263"/>
      <c r="E19" s="263"/>
      <c r="F19" s="263"/>
      <c r="G19" s="264"/>
    </row>
    <row r="21" spans="1:7" ht="13.5" thickBot="1" x14ac:dyDescent="0.25"/>
    <row r="22" spans="1:7" ht="19.5" thickBot="1" x14ac:dyDescent="0.25">
      <c r="A22" s="6" t="s">
        <v>80</v>
      </c>
      <c r="B22" s="7"/>
      <c r="C22" s="7"/>
      <c r="D22" s="7"/>
      <c r="E22" s="7"/>
      <c r="F22" s="7"/>
      <c r="G22" s="8"/>
    </row>
    <row r="23" spans="1:7" ht="16.5" x14ac:dyDescent="0.2">
      <c r="A23" s="4"/>
      <c r="B23" s="10"/>
      <c r="C23" s="10"/>
      <c r="D23" s="10"/>
      <c r="E23" s="10"/>
      <c r="F23" s="10"/>
      <c r="G23" s="11"/>
    </row>
    <row r="24" spans="1:7" ht="16.5" x14ac:dyDescent="0.2">
      <c r="A24" s="2"/>
      <c r="B24" s="9"/>
      <c r="C24" s="9"/>
      <c r="D24" s="9"/>
      <c r="E24" s="9"/>
      <c r="F24" s="9"/>
      <c r="G24" s="1"/>
    </row>
    <row r="25" spans="1:7" ht="16.5" x14ac:dyDescent="0.2">
      <c r="A25" s="2"/>
      <c r="B25" s="9"/>
      <c r="C25" s="9"/>
      <c r="D25" s="9"/>
      <c r="E25" s="9"/>
      <c r="F25" s="9"/>
      <c r="G25" s="1"/>
    </row>
    <row r="26" spans="1:7" ht="16.5" x14ac:dyDescent="0.2">
      <c r="A26" s="2"/>
      <c r="B26" s="9"/>
      <c r="C26" s="9"/>
      <c r="D26" s="9"/>
      <c r="E26" s="9"/>
      <c r="F26" s="9"/>
      <c r="G26" s="1"/>
    </row>
    <row r="27" spans="1:7" ht="16.5" x14ac:dyDescent="0.2">
      <c r="A27" s="2"/>
      <c r="B27" s="9"/>
      <c r="C27" s="9"/>
      <c r="D27" s="9"/>
      <c r="E27" s="9"/>
      <c r="F27" s="9"/>
      <c r="G27" s="1"/>
    </row>
    <row r="28" spans="1:7" ht="16.5" x14ac:dyDescent="0.2">
      <c r="A28" s="2"/>
      <c r="B28" s="9"/>
      <c r="C28" s="9"/>
      <c r="D28" s="9"/>
      <c r="E28" s="9"/>
      <c r="F28" s="9"/>
      <c r="G28" s="1"/>
    </row>
    <row r="29" spans="1:7" ht="16.5" x14ac:dyDescent="0.2">
      <c r="A29" s="2"/>
      <c r="B29" s="9"/>
      <c r="C29" s="9"/>
      <c r="D29" s="9"/>
      <c r="E29" s="9"/>
      <c r="F29" s="9"/>
      <c r="G29" s="1"/>
    </row>
    <row r="30" spans="1:7" ht="16.5" x14ac:dyDescent="0.2">
      <c r="A30" s="2"/>
      <c r="B30" s="9"/>
      <c r="C30" s="9"/>
      <c r="D30" s="9"/>
      <c r="E30" s="9"/>
      <c r="F30" s="9"/>
      <c r="G30" s="1"/>
    </row>
    <row r="31" spans="1:7" ht="16.5" x14ac:dyDescent="0.2">
      <c r="A31" s="2"/>
      <c r="B31" s="9"/>
      <c r="C31" s="9"/>
      <c r="D31" s="9"/>
      <c r="E31" s="9"/>
      <c r="F31" s="9"/>
      <c r="G31" s="1"/>
    </row>
    <row r="32" spans="1:7" ht="16.5" x14ac:dyDescent="0.2">
      <c r="A32" s="2"/>
      <c r="B32" s="9"/>
      <c r="C32" s="9"/>
      <c r="D32" s="9"/>
      <c r="E32" s="9"/>
      <c r="F32" s="9"/>
      <c r="G32" s="1"/>
    </row>
    <row r="33" spans="1:7" ht="16.5" x14ac:dyDescent="0.2">
      <c r="A33" s="2"/>
      <c r="B33" s="9"/>
      <c r="C33" s="9"/>
      <c r="D33" s="9"/>
      <c r="E33" s="9"/>
      <c r="F33" s="9"/>
      <c r="G33" s="1"/>
    </row>
    <row r="34" spans="1:7" ht="16.5" x14ac:dyDescent="0.2">
      <c r="A34" s="2"/>
      <c r="B34" s="9"/>
      <c r="C34" s="9"/>
      <c r="D34" s="9"/>
      <c r="E34" s="9"/>
      <c r="F34" s="9"/>
      <c r="G34" s="1"/>
    </row>
    <row r="35" spans="1:7" ht="16.5" x14ac:dyDescent="0.2">
      <c r="A35" s="2"/>
      <c r="B35" s="9"/>
      <c r="C35" s="9"/>
      <c r="D35" s="9"/>
      <c r="E35" s="9"/>
      <c r="F35" s="9"/>
      <c r="G35" s="1"/>
    </row>
    <row r="36" spans="1:7" ht="16.5" x14ac:dyDescent="0.2">
      <c r="A36" s="2"/>
      <c r="B36" s="9"/>
      <c r="C36" s="9"/>
      <c r="D36" s="9"/>
      <c r="E36" s="9"/>
      <c r="F36" s="9"/>
      <c r="G36" s="1"/>
    </row>
    <row r="37" spans="1:7" ht="16.5" x14ac:dyDescent="0.2">
      <c r="A37" s="2"/>
      <c r="B37" s="9"/>
      <c r="C37" s="9"/>
      <c r="D37" s="9"/>
      <c r="E37" s="9"/>
      <c r="F37" s="9"/>
      <c r="G37" s="1"/>
    </row>
    <row r="38" spans="1:7" ht="17.25" thickBot="1" x14ac:dyDescent="0.25">
      <c r="A38" s="3"/>
      <c r="B38" s="12"/>
      <c r="C38" s="12"/>
      <c r="D38" s="12"/>
      <c r="E38" s="12"/>
      <c r="F38" s="12"/>
      <c r="G38" s="13"/>
    </row>
    <row r="39" spans="1:7" ht="15" x14ac:dyDescent="0.2">
      <c r="A39" s="20"/>
    </row>
    <row r="40" spans="1:7" ht="13.5" thickBot="1" x14ac:dyDescent="0.25"/>
    <row r="41" spans="1:7" ht="19.5" thickBot="1" x14ac:dyDescent="0.25">
      <c r="A41" s="6" t="s">
        <v>62</v>
      </c>
      <c r="B41" s="7"/>
      <c r="C41" s="7"/>
      <c r="D41" s="7"/>
      <c r="E41" s="7"/>
      <c r="F41" s="7"/>
      <c r="G41" s="8"/>
    </row>
    <row r="42" spans="1:7" ht="48.75" customHeight="1" thickBot="1" x14ac:dyDescent="0.25">
      <c r="A42" s="265" t="s">
        <v>77</v>
      </c>
      <c r="B42" s="234"/>
      <c r="C42" s="234"/>
      <c r="D42" s="234"/>
      <c r="E42" s="234"/>
      <c r="F42" s="234"/>
      <c r="G42" s="235"/>
    </row>
    <row r="43" spans="1:7" ht="17.25" thickBot="1" x14ac:dyDescent="0.25">
      <c r="A43" s="21" t="s">
        <v>13</v>
      </c>
      <c r="B43" s="15"/>
      <c r="C43" s="15" t="s">
        <v>14</v>
      </c>
      <c r="D43" s="15" t="s">
        <v>15</v>
      </c>
      <c r="E43" s="15" t="s">
        <v>16</v>
      </c>
      <c r="F43" s="15" t="s">
        <v>17</v>
      </c>
      <c r="G43" s="16" t="s">
        <v>18</v>
      </c>
    </row>
    <row r="44" spans="1:7" ht="16.5" x14ac:dyDescent="0.2">
      <c r="A44" s="2" t="s">
        <v>3</v>
      </c>
      <c r="B44" s="9" t="s">
        <v>4</v>
      </c>
      <c r="C44" s="9">
        <v>25</v>
      </c>
      <c r="D44" s="9">
        <v>40</v>
      </c>
      <c r="E44" s="9">
        <v>60</v>
      </c>
      <c r="F44" s="9">
        <v>75</v>
      </c>
      <c r="G44" s="1">
        <v>100</v>
      </c>
    </row>
    <row r="45" spans="1:7" ht="17.25" thickBot="1" x14ac:dyDescent="0.25">
      <c r="A45" s="3"/>
      <c r="B45" s="12"/>
      <c r="C45" s="12"/>
      <c r="D45" s="12"/>
      <c r="E45" s="12"/>
      <c r="F45" s="12"/>
      <c r="G45" s="13"/>
    </row>
    <row r="46" spans="1:7" ht="16.5" x14ac:dyDescent="0.2">
      <c r="A46" s="4" t="s">
        <v>12</v>
      </c>
      <c r="B46" s="10" t="s">
        <v>4</v>
      </c>
      <c r="C46" s="10">
        <v>18</v>
      </c>
      <c r="D46" s="10">
        <v>28</v>
      </c>
      <c r="E46" s="10">
        <v>42</v>
      </c>
      <c r="F46" s="10">
        <v>53</v>
      </c>
      <c r="G46" s="11">
        <v>70</v>
      </c>
    </row>
    <row r="47" spans="1:7" ht="17.25" thickBot="1" x14ac:dyDescent="0.25">
      <c r="A47" s="3"/>
      <c r="B47" s="12"/>
      <c r="C47" s="12"/>
      <c r="D47" s="12"/>
      <c r="E47" s="12"/>
      <c r="F47" s="12"/>
      <c r="G47" s="13"/>
    </row>
    <row r="48" spans="1:7" ht="16.5" x14ac:dyDescent="0.2">
      <c r="A48" s="4" t="s">
        <v>19</v>
      </c>
      <c r="B48" s="10" t="s">
        <v>4</v>
      </c>
      <c r="C48" s="10">
        <v>6</v>
      </c>
      <c r="D48" s="10">
        <v>9</v>
      </c>
      <c r="E48" s="10">
        <v>12</v>
      </c>
      <c r="F48" s="10">
        <v>15</v>
      </c>
      <c r="G48" s="11">
        <v>20</v>
      </c>
    </row>
    <row r="49" spans="1:7" ht="17.25" thickBot="1" x14ac:dyDescent="0.25">
      <c r="A49" s="3"/>
      <c r="B49" s="12"/>
      <c r="C49" s="12"/>
      <c r="D49" s="12"/>
      <c r="E49" s="12"/>
      <c r="F49" s="12"/>
      <c r="G49" s="13"/>
    </row>
    <row r="50" spans="1:7" ht="16.5" x14ac:dyDescent="0.2">
      <c r="A50" s="4" t="s">
        <v>20</v>
      </c>
      <c r="B50" s="10" t="s">
        <v>4</v>
      </c>
      <c r="C50" s="10">
        <v>4</v>
      </c>
      <c r="D50" s="10">
        <v>6</v>
      </c>
      <c r="E50" s="10">
        <v>10</v>
      </c>
      <c r="F50" s="10">
        <v>12</v>
      </c>
      <c r="G50" s="11">
        <v>18</v>
      </c>
    </row>
    <row r="51" spans="1:7" ht="17.25" thickBot="1" x14ac:dyDescent="0.25">
      <c r="A51" s="3"/>
      <c r="B51" s="12"/>
      <c r="C51" s="12"/>
      <c r="D51" s="12"/>
      <c r="E51" s="12"/>
      <c r="F51" s="12"/>
      <c r="G51" s="13"/>
    </row>
    <row r="53" spans="1:7" ht="13.5" thickBot="1" x14ac:dyDescent="0.25"/>
    <row r="54" spans="1:7" ht="19.5" thickBot="1" x14ac:dyDescent="0.25">
      <c r="A54" s="6" t="s">
        <v>64</v>
      </c>
      <c r="B54" s="7"/>
      <c r="C54" s="7"/>
      <c r="D54" s="7"/>
      <c r="E54" s="7"/>
      <c r="F54" s="7"/>
      <c r="G54" s="8"/>
    </row>
    <row r="55" spans="1:7" ht="37.5" customHeight="1" thickBot="1" x14ac:dyDescent="0.25">
      <c r="A55" s="265" t="s">
        <v>104</v>
      </c>
      <c r="B55" s="266"/>
      <c r="C55" s="266"/>
      <c r="D55" s="266"/>
      <c r="E55" s="266"/>
      <c r="F55" s="266"/>
      <c r="G55" s="267"/>
    </row>
    <row r="56" spans="1:7" ht="17.25" thickBot="1" x14ac:dyDescent="0.25">
      <c r="A56" s="14" t="s">
        <v>76</v>
      </c>
      <c r="B56" s="15"/>
      <c r="C56" s="15"/>
      <c r="D56" s="15"/>
      <c r="E56" s="15" t="s">
        <v>0</v>
      </c>
      <c r="F56" s="15" t="s">
        <v>1</v>
      </c>
      <c r="G56" s="16" t="s">
        <v>2</v>
      </c>
    </row>
    <row r="57" spans="1:7" ht="16.5" x14ac:dyDescent="0.2">
      <c r="A57" s="2" t="s">
        <v>3</v>
      </c>
      <c r="B57" s="9"/>
      <c r="C57" s="9"/>
      <c r="D57" s="9"/>
      <c r="E57" s="9">
        <v>1000</v>
      </c>
      <c r="F57" s="9">
        <v>42</v>
      </c>
      <c r="G57" s="1">
        <v>0.12</v>
      </c>
    </row>
    <row r="58" spans="1:7" ht="16.5" x14ac:dyDescent="0.2">
      <c r="A58" s="2" t="s">
        <v>5</v>
      </c>
      <c r="B58" s="9"/>
      <c r="C58" s="9"/>
      <c r="D58" s="9"/>
      <c r="E58" s="9">
        <v>2000</v>
      </c>
      <c r="F58" s="9">
        <v>83</v>
      </c>
      <c r="G58" s="1">
        <v>0.23</v>
      </c>
    </row>
    <row r="59" spans="1:7" ht="16.5" x14ac:dyDescent="0.2">
      <c r="A59" s="2" t="s">
        <v>6</v>
      </c>
      <c r="B59" s="9"/>
      <c r="C59" s="9"/>
      <c r="D59" s="9"/>
      <c r="E59" s="9">
        <v>10000</v>
      </c>
      <c r="F59" s="9">
        <v>208</v>
      </c>
      <c r="G59" s="1">
        <v>0.56999999999999995</v>
      </c>
    </row>
    <row r="60" spans="1:7" ht="16.5" x14ac:dyDescent="0.2">
      <c r="A60" s="2" t="s">
        <v>7</v>
      </c>
      <c r="B60" s="9"/>
      <c r="C60" s="9"/>
      <c r="D60" s="9"/>
      <c r="E60" s="9">
        <v>12000</v>
      </c>
      <c r="F60" s="9">
        <v>500</v>
      </c>
      <c r="G60" s="1">
        <v>1.37</v>
      </c>
    </row>
    <row r="61" spans="1:7" ht="17.25" thickBot="1" x14ac:dyDescent="0.25">
      <c r="A61" s="3" t="s">
        <v>8</v>
      </c>
      <c r="B61" s="12"/>
      <c r="C61" s="12"/>
      <c r="D61" s="12"/>
      <c r="E61" s="12">
        <v>50000</v>
      </c>
      <c r="F61" s="12">
        <v>2083</v>
      </c>
      <c r="G61" s="13">
        <v>5.71</v>
      </c>
    </row>
    <row r="64" spans="1:7" ht="13.5" thickBot="1" x14ac:dyDescent="0.25"/>
    <row r="65" spans="1:7" ht="21" customHeight="1" thickBot="1" x14ac:dyDescent="0.25">
      <c r="A65" s="246" t="s">
        <v>82</v>
      </c>
      <c r="B65" s="234"/>
      <c r="C65" s="234"/>
      <c r="D65" s="234"/>
      <c r="E65" s="234"/>
      <c r="F65" s="234"/>
      <c r="G65" s="235"/>
    </row>
    <row r="66" spans="1:7" ht="21.75" customHeight="1" thickBot="1" x14ac:dyDescent="0.25">
      <c r="A66" s="244"/>
      <c r="B66" s="246" t="s">
        <v>83</v>
      </c>
      <c r="C66" s="234"/>
      <c r="D66" s="234"/>
      <c r="E66" s="234"/>
      <c r="F66" s="234"/>
      <c r="G66" s="235"/>
    </row>
    <row r="67" spans="1:7" ht="133.5" customHeight="1" thickBot="1" x14ac:dyDescent="0.25">
      <c r="A67" s="245"/>
      <c r="B67" s="268" t="s">
        <v>105</v>
      </c>
      <c r="C67" s="240"/>
      <c r="D67" s="240"/>
      <c r="E67" s="240"/>
      <c r="F67" s="240"/>
      <c r="G67" s="241"/>
    </row>
    <row r="68" spans="1:7" ht="21.75" customHeight="1" thickBot="1" x14ac:dyDescent="0.25">
      <c r="A68" s="244"/>
      <c r="B68" s="246" t="s">
        <v>84</v>
      </c>
      <c r="C68" s="234"/>
      <c r="D68" s="234"/>
      <c r="E68" s="234"/>
      <c r="F68" s="234"/>
      <c r="G68" s="235"/>
    </row>
    <row r="69" spans="1:7" ht="174.75" customHeight="1" thickBot="1" x14ac:dyDescent="0.25">
      <c r="A69" s="245"/>
      <c r="B69" s="265" t="s">
        <v>85</v>
      </c>
      <c r="C69" s="234"/>
      <c r="D69" s="234"/>
      <c r="E69" s="234"/>
      <c r="F69" s="234"/>
      <c r="G69" s="235"/>
    </row>
    <row r="70" spans="1:7" ht="21.75" customHeight="1" thickBot="1" x14ac:dyDescent="0.25">
      <c r="A70" s="244"/>
      <c r="B70" s="246" t="s">
        <v>86</v>
      </c>
      <c r="C70" s="234"/>
      <c r="D70" s="234"/>
      <c r="E70" s="234"/>
      <c r="F70" s="234"/>
      <c r="G70" s="235"/>
    </row>
    <row r="71" spans="1:7" ht="204" customHeight="1" thickBot="1" x14ac:dyDescent="0.25">
      <c r="A71" s="245"/>
      <c r="B71" s="265" t="s">
        <v>87</v>
      </c>
      <c r="C71" s="234"/>
      <c r="D71" s="234"/>
      <c r="E71" s="234"/>
      <c r="F71" s="234"/>
      <c r="G71" s="235"/>
    </row>
    <row r="72" spans="1:7" ht="21.75" customHeight="1" thickBot="1" x14ac:dyDescent="0.25">
      <c r="A72" s="244"/>
      <c r="B72" s="246" t="s">
        <v>88</v>
      </c>
      <c r="C72" s="234"/>
      <c r="D72" s="234"/>
      <c r="E72" s="234"/>
      <c r="F72" s="234"/>
      <c r="G72" s="235"/>
    </row>
    <row r="73" spans="1:7" ht="111.75" customHeight="1" thickBot="1" x14ac:dyDescent="0.25">
      <c r="A73" s="245"/>
      <c r="B73" s="265" t="s">
        <v>89</v>
      </c>
      <c r="C73" s="234"/>
      <c r="D73" s="234"/>
      <c r="E73" s="234"/>
      <c r="F73" s="234"/>
      <c r="G73" s="235"/>
    </row>
    <row r="74" spans="1:7" ht="21.75" customHeight="1" thickBot="1" x14ac:dyDescent="0.25">
      <c r="A74" s="244"/>
      <c r="B74" s="246" t="s">
        <v>90</v>
      </c>
      <c r="C74" s="234"/>
      <c r="D74" s="234"/>
      <c r="E74" s="234"/>
      <c r="F74" s="234"/>
      <c r="G74" s="235"/>
    </row>
    <row r="75" spans="1:7" ht="132" customHeight="1" thickBot="1" x14ac:dyDescent="0.25">
      <c r="A75" s="245"/>
      <c r="B75" s="265" t="s">
        <v>91</v>
      </c>
      <c r="C75" s="234"/>
      <c r="D75" s="234"/>
      <c r="E75" s="234"/>
      <c r="F75" s="234"/>
      <c r="G75" s="235"/>
    </row>
    <row r="76" spans="1:7" ht="21.75" customHeight="1" thickBot="1" x14ac:dyDescent="0.25">
      <c r="A76" s="244"/>
      <c r="B76" s="246" t="s">
        <v>92</v>
      </c>
      <c r="C76" s="234"/>
      <c r="D76" s="234"/>
      <c r="E76" s="234"/>
      <c r="F76" s="234"/>
      <c r="G76" s="235"/>
    </row>
    <row r="77" spans="1:7" ht="178.5" customHeight="1" thickBot="1" x14ac:dyDescent="0.25">
      <c r="A77" s="245"/>
      <c r="B77" s="275" t="s">
        <v>93</v>
      </c>
      <c r="C77" s="210"/>
      <c r="D77" s="210"/>
      <c r="E77" s="210"/>
      <c r="F77" s="210"/>
      <c r="G77" s="210"/>
    </row>
    <row r="78" spans="1:7" ht="21.75" customHeight="1" thickBot="1" x14ac:dyDescent="0.25">
      <c r="A78" s="244"/>
      <c r="B78" s="246" t="s">
        <v>94</v>
      </c>
      <c r="C78" s="234"/>
      <c r="D78" s="234"/>
      <c r="E78" s="234"/>
      <c r="F78" s="234"/>
      <c r="G78" s="235"/>
    </row>
    <row r="79" spans="1:7" ht="139.5" customHeight="1" thickBot="1" x14ac:dyDescent="0.25">
      <c r="A79" s="245"/>
      <c r="B79" s="265" t="s">
        <v>95</v>
      </c>
      <c r="C79" s="234"/>
      <c r="D79" s="234"/>
      <c r="E79" s="234"/>
      <c r="F79" s="234"/>
      <c r="G79" s="235"/>
    </row>
    <row r="80" spans="1:7" ht="21.75" customHeight="1" thickBot="1" x14ac:dyDescent="0.25">
      <c r="A80" s="244"/>
      <c r="B80" s="246" t="s">
        <v>96</v>
      </c>
      <c r="C80" s="234"/>
      <c r="D80" s="234"/>
      <c r="E80" s="234"/>
      <c r="F80" s="234"/>
      <c r="G80" s="235"/>
    </row>
    <row r="81" spans="1:13" ht="175.5" customHeight="1" thickBot="1" x14ac:dyDescent="0.25">
      <c r="A81" s="245"/>
      <c r="B81" s="265" t="s">
        <v>97</v>
      </c>
      <c r="C81" s="234"/>
      <c r="D81" s="234"/>
      <c r="E81" s="234"/>
      <c r="F81" s="234"/>
      <c r="G81" s="235"/>
    </row>
    <row r="83" spans="1:13" ht="13.5" thickBot="1" x14ac:dyDescent="0.25"/>
    <row r="84" spans="1:13" ht="21" customHeight="1" thickBot="1" x14ac:dyDescent="0.25">
      <c r="A84" s="246" t="s">
        <v>108</v>
      </c>
      <c r="B84" s="234"/>
      <c r="C84" s="234"/>
      <c r="D84" s="234"/>
      <c r="E84" s="234"/>
      <c r="F84" s="234"/>
      <c r="G84" s="234"/>
      <c r="H84" s="234"/>
      <c r="I84" s="234"/>
      <c r="J84" s="234"/>
      <c r="K84" s="234"/>
      <c r="L84" s="234"/>
      <c r="M84" s="235"/>
    </row>
    <row r="85" spans="1:13" ht="24" thickBot="1" x14ac:dyDescent="0.25">
      <c r="A85" s="22" t="s">
        <v>110</v>
      </c>
    </row>
    <row r="86" spans="1:13" x14ac:dyDescent="0.2">
      <c r="A86" s="258" t="s">
        <v>27</v>
      </c>
      <c r="B86" s="254" t="s">
        <v>107</v>
      </c>
      <c r="C86" s="243"/>
      <c r="D86" s="254" t="s">
        <v>29</v>
      </c>
      <c r="E86" s="238"/>
      <c r="F86" s="254" t="s">
        <v>30</v>
      </c>
      <c r="G86" s="238"/>
      <c r="H86" s="254" t="s">
        <v>31</v>
      </c>
      <c r="I86" s="238"/>
      <c r="J86" s="254" t="s">
        <v>32</v>
      </c>
      <c r="K86" s="238"/>
      <c r="L86" s="254" t="s">
        <v>33</v>
      </c>
      <c r="M86" s="238"/>
    </row>
    <row r="87" spans="1:13" x14ac:dyDescent="0.2">
      <c r="A87" s="258"/>
      <c r="B87" s="255" t="s">
        <v>28</v>
      </c>
      <c r="C87" s="256"/>
      <c r="D87" s="255" t="s">
        <v>28</v>
      </c>
      <c r="E87" s="257"/>
      <c r="F87" s="255" t="s">
        <v>28</v>
      </c>
      <c r="G87" s="257"/>
      <c r="H87" s="255" t="s">
        <v>28</v>
      </c>
      <c r="I87" s="257"/>
      <c r="J87" s="255" t="s">
        <v>28</v>
      </c>
      <c r="K87" s="257"/>
      <c r="L87" s="255" t="s">
        <v>28</v>
      </c>
      <c r="M87" s="257"/>
    </row>
    <row r="88" spans="1:13" x14ac:dyDescent="0.2">
      <c r="A88" s="23" t="s">
        <v>3</v>
      </c>
      <c r="B88" s="247" t="s">
        <v>34</v>
      </c>
      <c r="C88" s="248"/>
      <c r="D88" s="247" t="s">
        <v>35</v>
      </c>
      <c r="E88" s="248"/>
      <c r="F88" s="247" t="s">
        <v>36</v>
      </c>
      <c r="G88" s="248"/>
      <c r="H88" s="247" t="s">
        <v>37</v>
      </c>
      <c r="I88" s="248"/>
      <c r="J88" s="247" t="s">
        <v>38</v>
      </c>
      <c r="K88" s="248"/>
      <c r="L88" s="247" t="s">
        <v>39</v>
      </c>
      <c r="M88" s="248"/>
    </row>
    <row r="89" spans="1:13" x14ac:dyDescent="0.2">
      <c r="A89" s="24" t="s">
        <v>5</v>
      </c>
      <c r="B89" s="251" t="s">
        <v>40</v>
      </c>
      <c r="C89" s="252"/>
      <c r="D89" s="247" t="s">
        <v>41</v>
      </c>
      <c r="E89" s="248"/>
      <c r="F89" s="247" t="s">
        <v>42</v>
      </c>
      <c r="G89" s="248"/>
      <c r="H89" s="247" t="s">
        <v>43</v>
      </c>
      <c r="I89" s="248"/>
      <c r="J89" s="247" t="s">
        <v>44</v>
      </c>
      <c r="K89" s="248"/>
      <c r="L89" s="247" t="s">
        <v>45</v>
      </c>
      <c r="M89" s="248"/>
    </row>
    <row r="90" spans="1:13" x14ac:dyDescent="0.2">
      <c r="A90" s="23" t="s">
        <v>7</v>
      </c>
      <c r="B90" s="247" t="s">
        <v>46</v>
      </c>
      <c r="C90" s="248"/>
      <c r="D90" s="247" t="s">
        <v>47</v>
      </c>
      <c r="E90" s="248"/>
      <c r="F90" s="247" t="s">
        <v>48</v>
      </c>
      <c r="G90" s="248"/>
      <c r="H90" s="247" t="s">
        <v>49</v>
      </c>
      <c r="I90" s="248"/>
      <c r="J90" s="247" t="s">
        <v>50</v>
      </c>
      <c r="K90" s="248"/>
      <c r="L90" s="247" t="s">
        <v>51</v>
      </c>
      <c r="M90" s="248"/>
    </row>
    <row r="91" spans="1:13" ht="13.5" thickBot="1" x14ac:dyDescent="0.25">
      <c r="A91" s="25" t="s">
        <v>8</v>
      </c>
      <c r="B91" s="253" t="s">
        <v>52</v>
      </c>
      <c r="C91" s="250"/>
      <c r="D91" s="249" t="s">
        <v>53</v>
      </c>
      <c r="E91" s="250"/>
      <c r="F91" s="249" t="s">
        <v>54</v>
      </c>
      <c r="G91" s="250"/>
      <c r="H91" s="249" t="s">
        <v>55</v>
      </c>
      <c r="I91" s="250"/>
      <c r="J91" s="249" t="s">
        <v>56</v>
      </c>
      <c r="K91" s="250"/>
      <c r="L91" s="249" t="s">
        <v>57</v>
      </c>
      <c r="M91" s="250"/>
    </row>
    <row r="97" spans="1:2" x14ac:dyDescent="0.2">
      <c r="A97" t="s">
        <v>60</v>
      </c>
      <c r="B97" s="5" t="s">
        <v>58</v>
      </c>
    </row>
    <row r="99" spans="1:2" x14ac:dyDescent="0.2">
      <c r="A99" t="s">
        <v>99</v>
      </c>
      <c r="B99" s="5" t="s">
        <v>98</v>
      </c>
    </row>
    <row r="101" spans="1:2" x14ac:dyDescent="0.2">
      <c r="A101" t="s">
        <v>106</v>
      </c>
      <c r="B101" s="5" t="s">
        <v>100</v>
      </c>
    </row>
    <row r="103" spans="1:2" x14ac:dyDescent="0.2">
      <c r="A103" t="s">
        <v>106</v>
      </c>
      <c r="B103" s="5" t="s">
        <v>101</v>
      </c>
    </row>
  </sheetData>
  <mergeCells count="81">
    <mergeCell ref="B81:G81"/>
    <mergeCell ref="B72:G72"/>
    <mergeCell ref="B73:G73"/>
    <mergeCell ref="B74:G74"/>
    <mergeCell ref="B75:G75"/>
    <mergeCell ref="B76:G76"/>
    <mergeCell ref="B77:G77"/>
    <mergeCell ref="B71:G71"/>
    <mergeCell ref="B70:G70"/>
    <mergeCell ref="B78:G78"/>
    <mergeCell ref="B79:G79"/>
    <mergeCell ref="B80:G80"/>
    <mergeCell ref="A16:G16"/>
    <mergeCell ref="A65:G65"/>
    <mergeCell ref="A42:G42"/>
    <mergeCell ref="A2:G2"/>
    <mergeCell ref="A4:G4"/>
    <mergeCell ref="A3:G3"/>
    <mergeCell ref="A5:G5"/>
    <mergeCell ref="A6:G6"/>
    <mergeCell ref="A7:G7"/>
    <mergeCell ref="A8:G8"/>
    <mergeCell ref="A17:G17"/>
    <mergeCell ref="A9:G9"/>
    <mergeCell ref="A10:G10"/>
    <mergeCell ref="A11:G11"/>
    <mergeCell ref="A15:G15"/>
    <mergeCell ref="A14:G14"/>
    <mergeCell ref="A86:A87"/>
    <mergeCell ref="B86:C86"/>
    <mergeCell ref="A18:G18"/>
    <mergeCell ref="A19:G19"/>
    <mergeCell ref="A55:G55"/>
    <mergeCell ref="A80:A81"/>
    <mergeCell ref="A66:A67"/>
    <mergeCell ref="A68:A69"/>
    <mergeCell ref="A70:A71"/>
    <mergeCell ref="A74:A75"/>
    <mergeCell ref="A78:A79"/>
    <mergeCell ref="A76:A77"/>
    <mergeCell ref="B66:G66"/>
    <mergeCell ref="B67:G67"/>
    <mergeCell ref="B68:G68"/>
    <mergeCell ref="B69:G69"/>
    <mergeCell ref="L86:M86"/>
    <mergeCell ref="B87:C87"/>
    <mergeCell ref="D87:E87"/>
    <mergeCell ref="F87:G87"/>
    <mergeCell ref="H87:I87"/>
    <mergeCell ref="J87:K87"/>
    <mergeCell ref="L87:M87"/>
    <mergeCell ref="F86:G86"/>
    <mergeCell ref="H86:I86"/>
    <mergeCell ref="J86:K86"/>
    <mergeCell ref="B90:C90"/>
    <mergeCell ref="B91:C91"/>
    <mergeCell ref="D88:E88"/>
    <mergeCell ref="D86:E86"/>
    <mergeCell ref="D90:E90"/>
    <mergeCell ref="D91:E91"/>
    <mergeCell ref="H89:I89"/>
    <mergeCell ref="J89:K89"/>
    <mergeCell ref="L89:M89"/>
    <mergeCell ref="B88:C88"/>
    <mergeCell ref="B89:C89"/>
    <mergeCell ref="A72:A73"/>
    <mergeCell ref="A84:M84"/>
    <mergeCell ref="F90:G90"/>
    <mergeCell ref="F91:G91"/>
    <mergeCell ref="H90:I90"/>
    <mergeCell ref="H91:I91"/>
    <mergeCell ref="J90:K90"/>
    <mergeCell ref="L90:M90"/>
    <mergeCell ref="L91:M91"/>
    <mergeCell ref="J91:K91"/>
    <mergeCell ref="F88:G88"/>
    <mergeCell ref="H88:I88"/>
    <mergeCell ref="J88:K88"/>
    <mergeCell ref="L88:M88"/>
    <mergeCell ref="D89:E89"/>
    <mergeCell ref="F89:G89"/>
  </mergeCells>
  <hyperlinks>
    <hyperlink ref="B88" r:id="rId1" display="https://www.lampdirect.nl/catalog/category/view/id/235?replacer_for_lamp_power_range=20W+-+29W%2C30W+-+39W" xr:uid="{00000000-0004-0000-0200-000000000000}"/>
    <hyperlink ref="D88" r:id="rId2" display="https://www.lampdirect.nl/catalog/category/view/id/235?replacer_for_lamp_power_range=40W+-+49W" xr:uid="{00000000-0004-0000-0200-000001000000}"/>
    <hyperlink ref="F88" r:id="rId3" display="https://www.lampdirect.nl/catalog/category/view/id/235?replacer_for_lamp_power_range=60W+-+69W" xr:uid="{00000000-0004-0000-0200-000002000000}"/>
    <hyperlink ref="H88" r:id="rId4" display="https://www.lampdirect.nl/catalog/category/view/id/235?replacer_for_lamp_power_range=70W+-+79W" xr:uid="{00000000-0004-0000-0200-000003000000}"/>
    <hyperlink ref="J88" r:id="rId5" display="https://www.lampdirect.nl/catalog/category/view/id/235?replacer_for_lamp_power_range=%3E90W" xr:uid="{00000000-0004-0000-0200-000004000000}"/>
    <hyperlink ref="L88" r:id="rId6" display="https://www.lampdirect.nl/catalog/category/view/id/235?replacer_for_lamp_power_range=%3E90W" xr:uid="{00000000-0004-0000-0200-000005000000}"/>
    <hyperlink ref="B89" r:id="rId7" display="https://www.lampdirect.nl/catalog/category/view/id/235?replacer_for_lamp_power_range=20W+-+29W%2C30W+-+39W" xr:uid="{00000000-0004-0000-0200-000006000000}"/>
    <hyperlink ref="D89" r:id="rId8" display="https://www.lampdirect.nl/catalog/category/view/id/235?replacer_for_lamp_power_range=40W+-+49W" xr:uid="{00000000-0004-0000-0200-000007000000}"/>
    <hyperlink ref="F89" r:id="rId9" display="https://www.lampdirect.nl/catalog/category/view/id/235?replacer_for_lamp_power_range=60W+-+69W" xr:uid="{00000000-0004-0000-0200-000008000000}"/>
    <hyperlink ref="H89" r:id="rId10" display="https://www.lampdirect.nl/catalog/category/view/id/235?replacer_for_lamp_power_range=70W+-+79W" xr:uid="{00000000-0004-0000-0200-000009000000}"/>
    <hyperlink ref="J89" r:id="rId11" display="https://www.lampdirect.nl/catalog/category/view/id/235?replacer_for_lamp_power_range=%3E90W" xr:uid="{00000000-0004-0000-0200-00000A000000}"/>
    <hyperlink ref="L89" r:id="rId12" display="https://www.lampdirect.nl/catalog/category/view/id/235?replacer_for_lamp_power_range=%3E90W" xr:uid="{00000000-0004-0000-0200-00000B000000}"/>
    <hyperlink ref="B90" r:id="rId13" display="https://www.lampdirect.nl/catalog/category/view/id/235?replacer_for_lamp_power_range=20W+-+29W%2C30W+-+39W" xr:uid="{00000000-0004-0000-0200-00000C000000}"/>
    <hyperlink ref="D90" r:id="rId14" display="https://www.lampdirect.nl/catalog/category/view/id/235?replacer_for_lamp_power_range=40W+-+49W" xr:uid="{00000000-0004-0000-0200-00000D000000}"/>
    <hyperlink ref="F90" r:id="rId15" display="https://www.lampdirect.nl/catalog/category/view/id/235?replacer_for_lamp_power_range=60W+-+69W" xr:uid="{00000000-0004-0000-0200-00000E000000}"/>
    <hyperlink ref="H90" r:id="rId16" display="https://www.lampdirect.nl/catalog/category/view/id/235?replacer_for_lamp_power_range=70W+-+79W" xr:uid="{00000000-0004-0000-0200-00000F000000}"/>
    <hyperlink ref="J90" r:id="rId17" display="https://www.lampdirect.nl/catalog/category/view/id/235?replacer_for_lamp_power_range=%3E90W" xr:uid="{00000000-0004-0000-0200-000010000000}"/>
    <hyperlink ref="L90" r:id="rId18" display="https://www.lampdirect.nl/catalog/category/view/id/235?replacer_for_lamp_power_range=%3E90W" xr:uid="{00000000-0004-0000-0200-000011000000}"/>
    <hyperlink ref="B91" r:id="rId19" display="https://www.lampdirect.nl/catalog/category/view/id/235?replacer_for_lamp_power_range=20W+-+29W%2C30W+-+39W" xr:uid="{00000000-0004-0000-0200-000012000000}"/>
    <hyperlink ref="D91" r:id="rId20" display="https://www.lampdirect.nl/catalog/category/view/id/235?replacer_for_lamp_power_range=40W+-+49W" xr:uid="{00000000-0004-0000-0200-000013000000}"/>
    <hyperlink ref="F91" r:id="rId21" display="https://www.lampdirect.nl/catalog/category/view/id/235?replacer_for_lamp_power_range=60W+-+69W" xr:uid="{00000000-0004-0000-0200-000014000000}"/>
    <hyperlink ref="H91" r:id="rId22" display="https://www.lampdirect.nl/catalog/category/view/id/235?replacer_for_lamp_power_range=70W+-+79W" xr:uid="{00000000-0004-0000-0200-000015000000}"/>
    <hyperlink ref="J91" r:id="rId23" display="https://www.lampdirect.nl/catalog/category/view/id/235?replacer_for_lamp_power_range=%3E90W" xr:uid="{00000000-0004-0000-0200-000016000000}"/>
    <hyperlink ref="L91" r:id="rId24" display="https://www.lampdirect.nl/catalog/category/view/id/235?replacer_for_lamp_power_range=%3E90W" xr:uid="{00000000-0004-0000-0200-000017000000}"/>
    <hyperlink ref="B97" r:id="rId25" xr:uid="{00000000-0004-0000-0200-000018000000}"/>
    <hyperlink ref="B99" r:id="rId26" xr:uid="{00000000-0004-0000-0200-000019000000}"/>
    <hyperlink ref="B101" r:id="rId27" xr:uid="{00000000-0004-0000-0200-00001A000000}"/>
    <hyperlink ref="B103" r:id="rId28" xr:uid="{00000000-0004-0000-0200-00001B000000}"/>
  </hyperlinks>
  <pageMargins left="0.7" right="0.7" top="0.75" bottom="0.75" header="0.3" footer="0.3"/>
  <pageSetup paperSize="9" orientation="portrait" r:id="rId29"/>
  <drawing r:id="rId30"/>
  <legacyDrawing r:id="rId31"/>
  <oleObjects>
    <mc:AlternateContent xmlns:mc="http://schemas.openxmlformats.org/markup-compatibility/2006">
      <mc:Choice Requires="x14">
        <oleObject progId="Visio.Drawing.15" shapeId="8194" r:id="rId32">
          <objectPr defaultSize="0" autoPict="0" r:id="rId33">
            <anchor moveWithCells="1">
              <from>
                <xdr:col>0</xdr:col>
                <xdr:colOff>1390650</xdr:colOff>
                <xdr:row>15</xdr:row>
                <xdr:rowOff>9525</xdr:rowOff>
              </from>
              <to>
                <xdr:col>6</xdr:col>
                <xdr:colOff>247650</xdr:colOff>
                <xdr:row>16</xdr:row>
                <xdr:rowOff>0</xdr:rowOff>
              </to>
            </anchor>
          </objectPr>
        </oleObject>
      </mc:Choice>
      <mc:Fallback>
        <oleObject progId="Visio.Drawing.15" shapeId="8194" r:id="rId32"/>
      </mc:Fallback>
    </mc:AlternateContent>
    <mc:AlternateContent xmlns:mc="http://schemas.openxmlformats.org/markup-compatibility/2006">
      <mc:Choice Requires="x14">
        <oleObject progId="Visio.Drawing.15" shapeId="8234" r:id="rId34">
          <objectPr defaultSize="0" autoPict="0" r:id="rId35">
            <anchor moveWithCells="1">
              <from>
                <xdr:col>0</xdr:col>
                <xdr:colOff>0</xdr:colOff>
                <xdr:row>32</xdr:row>
                <xdr:rowOff>152400</xdr:rowOff>
              </from>
              <to>
                <xdr:col>7</xdr:col>
                <xdr:colOff>0</xdr:colOff>
                <xdr:row>37</xdr:row>
                <xdr:rowOff>200025</xdr:rowOff>
              </to>
            </anchor>
          </objectPr>
        </oleObject>
      </mc:Choice>
      <mc:Fallback>
        <oleObject progId="Visio.Drawing.15" shapeId="8234" r:id="rId3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Inventarisblad</vt:lpstr>
      <vt:lpstr>Calculator</vt:lpstr>
      <vt:lpstr>Kennis sheets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Evert Blansjaar</dc:creator>
  <cp:lastModifiedBy>Merlien</cp:lastModifiedBy>
  <cp:lastPrinted>2018-12-12T09:36:46Z</cp:lastPrinted>
  <dcterms:created xsi:type="dcterms:W3CDTF">2018-10-11T07:30:44Z</dcterms:created>
  <dcterms:modified xsi:type="dcterms:W3CDTF">2020-01-13T09:31:09Z</dcterms:modified>
</cp:coreProperties>
</file>